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_sGit\fresh\landing-excel\public\files\excel\"/>
    </mc:Choice>
  </mc:AlternateContent>
  <xr:revisionPtr revIDLastSave="0" documentId="13_ncr:1_{26839724-80B3-49E0-B8E2-7ED92C109D17}" xr6:coauthVersionLast="47" xr6:coauthVersionMax="47" xr10:uidLastSave="{00000000-0000-0000-0000-000000000000}"/>
  <bookViews>
    <workbookView xWindow="-120" yWindow="-120" windowWidth="51840" windowHeight="21120" activeTab="3" xr2:uid="{00000000-000D-0000-FFFF-FFFF00000000}"/>
  </bookViews>
  <sheets>
    <sheet name="Návod" sheetId="1" r:id="rId1"/>
    <sheet name="Nastavenia" sheetId="2" r:id="rId2"/>
    <sheet name="Súhrn" sheetId="3" r:id="rId3"/>
    <sheet name="Zamestnanec 1" sheetId="4" r:id="rId4"/>
    <sheet name="Zamestnanec 2" sheetId="5" r:id="rId5"/>
    <sheet name="Zamestnanec 3" sheetId="6" r:id="rId6"/>
    <sheet name="Ukážka" sheetId="7" r:id="rId7"/>
  </sheets>
  <definedNames>
    <definedName name="AbsenceCodes">Nastavenia!$A$10:$A$19</definedName>
    <definedName name="Holidays">Nastavenia!$A$23:$A$62</definedName>
    <definedName name="_xlnm.Print_Titles" localSheetId="6">Ukážka!$7:$7</definedName>
    <definedName name="_xlnm.Print_Titles" localSheetId="3">'Zamestnanec 1'!$7:$7</definedName>
    <definedName name="_xlnm.Print_Titles" localSheetId="4">'Zamestnanec 2'!$7:$7</definedName>
    <definedName name="_xlnm.Print_Titles" localSheetId="5">'Zamestnanec 3'!$7:$7</definedName>
    <definedName name="SetBreak">Nastavenia!$B$7</definedName>
    <definedName name="SetHours">Nastavenia!$B$6</definedName>
    <definedName name="SetMonth">Nastavenia!$B$5</definedName>
    <definedName name="SetYear">Nastavenia!$B$4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1" i="7" l="1"/>
  <c r="K50" i="7"/>
  <c r="H50" i="7"/>
  <c r="G50" i="7"/>
  <c r="K49" i="7"/>
  <c r="H49" i="7"/>
  <c r="G49" i="7"/>
  <c r="K48" i="7"/>
  <c r="H48" i="7"/>
  <c r="G48" i="7"/>
  <c r="K47" i="7"/>
  <c r="H47" i="7"/>
  <c r="G47" i="7"/>
  <c r="K46" i="7"/>
  <c r="H46" i="7"/>
  <c r="G46" i="7"/>
  <c r="K45" i="7"/>
  <c r="H45" i="7"/>
  <c r="G45" i="7"/>
  <c r="K44" i="7"/>
  <c r="H44" i="7"/>
  <c r="G44" i="7"/>
  <c r="K43" i="7"/>
  <c r="H43" i="7"/>
  <c r="G43" i="7"/>
  <c r="K42" i="7"/>
  <c r="H42" i="7"/>
  <c r="G42" i="7"/>
  <c r="K41" i="7"/>
  <c r="H41" i="7"/>
  <c r="G41" i="7"/>
  <c r="G38" i="7"/>
  <c r="A38" i="7"/>
  <c r="G37" i="7"/>
  <c r="A37" i="7"/>
  <c r="G36" i="7"/>
  <c r="A36" i="7"/>
  <c r="G35" i="7"/>
  <c r="A35" i="7"/>
  <c r="G34" i="7"/>
  <c r="A34" i="7"/>
  <c r="G33" i="7"/>
  <c r="A33" i="7"/>
  <c r="G32" i="7"/>
  <c r="A32" i="7"/>
  <c r="G31" i="7"/>
  <c r="A31" i="7"/>
  <c r="G30" i="7"/>
  <c r="A30" i="7"/>
  <c r="G29" i="7"/>
  <c r="A29" i="7"/>
  <c r="G28" i="7"/>
  <c r="A28" i="7"/>
  <c r="G27" i="7"/>
  <c r="A27" i="7"/>
  <c r="G26" i="7"/>
  <c r="A26" i="7"/>
  <c r="G25" i="7"/>
  <c r="A25" i="7"/>
  <c r="G24" i="7"/>
  <c r="A24" i="7"/>
  <c r="G23" i="7"/>
  <c r="A23" i="7"/>
  <c r="G22" i="7"/>
  <c r="A22" i="7"/>
  <c r="G21" i="7"/>
  <c r="A21" i="7"/>
  <c r="G20" i="7"/>
  <c r="A20" i="7"/>
  <c r="G19" i="7"/>
  <c r="A19" i="7"/>
  <c r="G18" i="7"/>
  <c r="A18" i="7"/>
  <c r="G17" i="7"/>
  <c r="A17" i="7"/>
  <c r="G16" i="7"/>
  <c r="A16" i="7"/>
  <c r="G15" i="7"/>
  <c r="A15" i="7"/>
  <c r="G14" i="7"/>
  <c r="A14" i="7"/>
  <c r="G13" i="7"/>
  <c r="A13" i="7"/>
  <c r="G12" i="7"/>
  <c r="A12" i="7"/>
  <c r="G11" i="7"/>
  <c r="A11" i="7"/>
  <c r="G10" i="7"/>
  <c r="A10" i="7"/>
  <c r="G9" i="7"/>
  <c r="A9" i="7"/>
  <c r="G8" i="7"/>
  <c r="A8" i="7"/>
  <c r="B6" i="7"/>
  <c r="K51" i="6"/>
  <c r="K50" i="6"/>
  <c r="H50" i="6"/>
  <c r="G50" i="6"/>
  <c r="K49" i="6"/>
  <c r="H49" i="6"/>
  <c r="G49" i="6"/>
  <c r="K48" i="6"/>
  <c r="H48" i="6"/>
  <c r="G48" i="6"/>
  <c r="K47" i="6"/>
  <c r="H47" i="6"/>
  <c r="G47" i="6"/>
  <c r="K46" i="6"/>
  <c r="H46" i="6"/>
  <c r="G46" i="6"/>
  <c r="K45" i="6"/>
  <c r="H45" i="6"/>
  <c r="G45" i="6"/>
  <c r="K44" i="6"/>
  <c r="H44" i="6"/>
  <c r="G44" i="6"/>
  <c r="K43" i="6"/>
  <c r="H43" i="6"/>
  <c r="G43" i="6"/>
  <c r="K42" i="6"/>
  <c r="H42" i="6"/>
  <c r="G42" i="6"/>
  <c r="K41" i="6"/>
  <c r="H41" i="6"/>
  <c r="G41" i="6"/>
  <c r="G38" i="6"/>
  <c r="A38" i="6"/>
  <c r="G37" i="6"/>
  <c r="A37" i="6"/>
  <c r="G36" i="6"/>
  <c r="A36" i="6"/>
  <c r="G35" i="6"/>
  <c r="A35" i="6"/>
  <c r="G34" i="6"/>
  <c r="A34" i="6"/>
  <c r="G33" i="6"/>
  <c r="A33" i="6"/>
  <c r="G32" i="6"/>
  <c r="A32" i="6"/>
  <c r="G31" i="6"/>
  <c r="A31" i="6"/>
  <c r="G30" i="6"/>
  <c r="A30" i="6"/>
  <c r="G29" i="6"/>
  <c r="A29" i="6"/>
  <c r="G28" i="6"/>
  <c r="A28" i="6"/>
  <c r="G27" i="6"/>
  <c r="A27" i="6"/>
  <c r="G26" i="6"/>
  <c r="A26" i="6"/>
  <c r="G25" i="6"/>
  <c r="A25" i="6"/>
  <c r="G24" i="6"/>
  <c r="A24" i="6"/>
  <c r="G23" i="6"/>
  <c r="A23" i="6"/>
  <c r="G22" i="6"/>
  <c r="A22" i="6"/>
  <c r="G21" i="6"/>
  <c r="A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B6" i="6"/>
  <c r="B5" i="6"/>
  <c r="B4" i="6"/>
  <c r="K51" i="5"/>
  <c r="K50" i="5"/>
  <c r="H50" i="5"/>
  <c r="G50" i="5"/>
  <c r="K49" i="5"/>
  <c r="H49" i="5"/>
  <c r="G49" i="5"/>
  <c r="K48" i="5"/>
  <c r="H48" i="5"/>
  <c r="G48" i="5"/>
  <c r="K47" i="5"/>
  <c r="H47" i="5"/>
  <c r="G47" i="5"/>
  <c r="K46" i="5"/>
  <c r="H46" i="5"/>
  <c r="G46" i="5"/>
  <c r="K45" i="5"/>
  <c r="H45" i="5"/>
  <c r="G45" i="5"/>
  <c r="K44" i="5"/>
  <c r="H44" i="5"/>
  <c r="G44" i="5"/>
  <c r="K43" i="5"/>
  <c r="H43" i="5"/>
  <c r="G43" i="5"/>
  <c r="K42" i="5"/>
  <c r="H42" i="5"/>
  <c r="G42" i="5"/>
  <c r="K41" i="5"/>
  <c r="H41" i="5"/>
  <c r="G41" i="5"/>
  <c r="G38" i="5"/>
  <c r="A38" i="5"/>
  <c r="G37" i="5"/>
  <c r="A37" i="5"/>
  <c r="G36" i="5"/>
  <c r="A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B6" i="5"/>
  <c r="B5" i="5"/>
  <c r="B4" i="5"/>
  <c r="A35" i="5" s="1"/>
  <c r="G24" i="3"/>
  <c r="F24" i="3"/>
  <c r="E24" i="3"/>
  <c r="D24" i="3"/>
  <c r="C24" i="3"/>
  <c r="B24" i="3"/>
  <c r="G23" i="3"/>
  <c r="F23" i="3"/>
  <c r="E23" i="3"/>
  <c r="D23" i="3"/>
  <c r="C23" i="3"/>
  <c r="B23" i="3"/>
  <c r="G22" i="3"/>
  <c r="F22" i="3"/>
  <c r="E22" i="3"/>
  <c r="D22" i="3"/>
  <c r="C22" i="3"/>
  <c r="B22" i="3"/>
  <c r="G21" i="3"/>
  <c r="F21" i="3"/>
  <c r="E21" i="3"/>
  <c r="D21" i="3"/>
  <c r="C21" i="3"/>
  <c r="B21" i="3"/>
  <c r="G20" i="3"/>
  <c r="F20" i="3"/>
  <c r="E20" i="3"/>
  <c r="D20" i="3"/>
  <c r="C20" i="3"/>
  <c r="B20" i="3"/>
  <c r="G19" i="3"/>
  <c r="F19" i="3"/>
  <c r="E19" i="3"/>
  <c r="D19" i="3"/>
  <c r="C19" i="3"/>
  <c r="B19" i="3"/>
  <c r="G18" i="3"/>
  <c r="F18" i="3"/>
  <c r="E18" i="3"/>
  <c r="D18" i="3"/>
  <c r="C18" i="3"/>
  <c r="B18" i="3"/>
  <c r="G17" i="3"/>
  <c r="F17" i="3"/>
  <c r="E17" i="3"/>
  <c r="D17" i="3"/>
  <c r="C17" i="3"/>
  <c r="B17" i="3"/>
  <c r="G16" i="3"/>
  <c r="F16" i="3"/>
  <c r="E16" i="3"/>
  <c r="D16" i="3"/>
  <c r="C16" i="3"/>
  <c r="B16" i="3"/>
  <c r="G15" i="3"/>
  <c r="F15" i="3"/>
  <c r="E15" i="3"/>
  <c r="D15" i="3"/>
  <c r="C15" i="3"/>
  <c r="B15" i="3"/>
  <c r="G14" i="3"/>
  <c r="F14" i="3"/>
  <c r="E14" i="3"/>
  <c r="D14" i="3"/>
  <c r="C14" i="3"/>
  <c r="B14" i="3"/>
  <c r="G13" i="3"/>
  <c r="F13" i="3"/>
  <c r="E13" i="3"/>
  <c r="D13" i="3"/>
  <c r="C13" i="3"/>
  <c r="B13" i="3"/>
  <c r="G12" i="3"/>
  <c r="F12" i="3"/>
  <c r="E12" i="3"/>
  <c r="D12" i="3"/>
  <c r="C12" i="3"/>
  <c r="B12" i="3"/>
  <c r="G11" i="3"/>
  <c r="F11" i="3"/>
  <c r="E11" i="3"/>
  <c r="D11" i="3"/>
  <c r="C11" i="3"/>
  <c r="B11" i="3"/>
  <c r="G10" i="3"/>
  <c r="F10" i="3"/>
  <c r="E10" i="3"/>
  <c r="D10" i="3"/>
  <c r="C10" i="3"/>
  <c r="B10" i="3"/>
  <c r="G9" i="3"/>
  <c r="F9" i="3"/>
  <c r="E9" i="3"/>
  <c r="D9" i="3"/>
  <c r="C9" i="3"/>
  <c r="B9" i="3"/>
  <c r="G8" i="3"/>
  <c r="F8" i="3"/>
  <c r="E8" i="3"/>
  <c r="D8" i="3"/>
  <c r="C8" i="3"/>
  <c r="B8" i="3"/>
  <c r="F7" i="3"/>
  <c r="B7" i="3"/>
  <c r="F6" i="3"/>
  <c r="B6" i="3"/>
  <c r="F5" i="3"/>
  <c r="F25" i="3" s="1"/>
  <c r="B5" i="3"/>
  <c r="K51" i="4"/>
  <c r="K50" i="4"/>
  <c r="H50" i="4"/>
  <c r="G50" i="4"/>
  <c r="K49" i="4"/>
  <c r="H49" i="4"/>
  <c r="G49" i="4"/>
  <c r="K48" i="4"/>
  <c r="H48" i="4"/>
  <c r="G48" i="4"/>
  <c r="K47" i="4"/>
  <c r="H47" i="4"/>
  <c r="G47" i="4"/>
  <c r="K46" i="4"/>
  <c r="H46" i="4"/>
  <c r="G46" i="4"/>
  <c r="K45" i="4"/>
  <c r="H45" i="4"/>
  <c r="G45" i="4"/>
  <c r="K44" i="4"/>
  <c r="H44" i="4"/>
  <c r="G44" i="4"/>
  <c r="K43" i="4"/>
  <c r="H43" i="4"/>
  <c r="G43" i="4"/>
  <c r="K42" i="4"/>
  <c r="H42" i="4"/>
  <c r="G42" i="4"/>
  <c r="K41" i="4"/>
  <c r="H41" i="4"/>
  <c r="G41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B6" i="4"/>
  <c r="B5" i="4"/>
  <c r="B4" i="4"/>
  <c r="A20" i="6" l="1"/>
  <c r="A19" i="6"/>
  <c r="A38" i="4"/>
  <c r="A37" i="4"/>
  <c r="A36" i="4"/>
  <c r="A35" i="4"/>
  <c r="A34" i="4"/>
  <c r="A33" i="4"/>
  <c r="A32" i="4"/>
  <c r="A31" i="4"/>
  <c r="A30" i="4"/>
  <c r="A29" i="4"/>
  <c r="B38" i="7"/>
  <c r="H38" i="7"/>
  <c r="I38" i="7" s="1"/>
  <c r="J38" i="7"/>
  <c r="B37" i="7"/>
  <c r="H37" i="7"/>
  <c r="H36" i="7"/>
  <c r="B36" i="7"/>
  <c r="H35" i="7"/>
  <c r="B35" i="7"/>
  <c r="H34" i="7"/>
  <c r="B34" i="7"/>
  <c r="H33" i="7"/>
  <c r="B33" i="7"/>
  <c r="H32" i="7"/>
  <c r="B32" i="7"/>
  <c r="B31" i="7"/>
  <c r="H31" i="7"/>
  <c r="B30" i="7"/>
  <c r="H30" i="7"/>
  <c r="I30" i="7" s="1"/>
  <c r="J30" i="7"/>
  <c r="B29" i="7"/>
  <c r="H29" i="7"/>
  <c r="B28" i="7"/>
  <c r="H28" i="7"/>
  <c r="B27" i="7"/>
  <c r="H27" i="7"/>
  <c r="H26" i="7"/>
  <c r="I26" i="7" s="1"/>
  <c r="J26" i="7"/>
  <c r="B26" i="7"/>
  <c r="H25" i="7"/>
  <c r="I25" i="7" s="1"/>
  <c r="B25" i="7"/>
  <c r="J25" i="7"/>
  <c r="H24" i="7"/>
  <c r="B24" i="7"/>
  <c r="H23" i="7"/>
  <c r="I23" i="7" s="1"/>
  <c r="B23" i="7"/>
  <c r="J23" i="7"/>
  <c r="H22" i="7"/>
  <c r="I22" i="7" s="1"/>
  <c r="B22" i="7"/>
  <c r="J22" i="7"/>
  <c r="B21" i="7"/>
  <c r="H21" i="7"/>
  <c r="B20" i="7"/>
  <c r="H20" i="7"/>
  <c r="B19" i="7"/>
  <c r="H19" i="7"/>
  <c r="B18" i="7"/>
  <c r="H18" i="7"/>
  <c r="B17" i="7"/>
  <c r="H17" i="7"/>
  <c r="I17" i="7" s="1"/>
  <c r="J17" i="7"/>
  <c r="B16" i="7"/>
  <c r="H16" i="7"/>
  <c r="H15" i="7"/>
  <c r="I15" i="7" s="1"/>
  <c r="J15" i="7"/>
  <c r="B15" i="7"/>
  <c r="B14" i="7"/>
  <c r="H14" i="7"/>
  <c r="I14" i="7" s="1"/>
  <c r="J14" i="7"/>
  <c r="H13" i="7"/>
  <c r="B13" i="7"/>
  <c r="B12" i="7"/>
  <c r="H12" i="7"/>
  <c r="I12" i="7" s="1"/>
  <c r="J12" i="7"/>
  <c r="B11" i="7"/>
  <c r="H11" i="7"/>
  <c r="H10" i="7"/>
  <c r="B10" i="7"/>
  <c r="H9" i="7"/>
  <c r="I9" i="7" s="1"/>
  <c r="B9" i="7"/>
  <c r="J9" i="7"/>
  <c r="E41" i="7"/>
  <c r="E45" i="7"/>
  <c r="H8" i="7"/>
  <c r="J8" i="7" s="1"/>
  <c r="B8" i="7"/>
  <c r="J38" i="6"/>
  <c r="H38" i="6"/>
  <c r="I38" i="6" s="1"/>
  <c r="B38" i="6"/>
  <c r="B37" i="6"/>
  <c r="H37" i="6"/>
  <c r="I37" i="6" s="1"/>
  <c r="J37" i="6"/>
  <c r="B36" i="6"/>
  <c r="H36" i="6"/>
  <c r="B35" i="6"/>
  <c r="H35" i="6"/>
  <c r="H34" i="6"/>
  <c r="I34" i="6" s="1"/>
  <c r="B34" i="6"/>
  <c r="J34" i="6"/>
  <c r="B33" i="6"/>
  <c r="H33" i="6"/>
  <c r="H32" i="6"/>
  <c r="B32" i="6"/>
  <c r="H31" i="6"/>
  <c r="B31" i="6"/>
  <c r="H30" i="6"/>
  <c r="B30" i="6"/>
  <c r="H29" i="6"/>
  <c r="B29" i="6"/>
  <c r="H28" i="6"/>
  <c r="I28" i="6" s="1"/>
  <c r="B28" i="6"/>
  <c r="J28" i="6"/>
  <c r="H27" i="6"/>
  <c r="B27" i="6"/>
  <c r="B26" i="6"/>
  <c r="H26" i="6"/>
  <c r="H25" i="6"/>
  <c r="B25" i="6"/>
  <c r="H24" i="6"/>
  <c r="I24" i="6" s="1"/>
  <c r="B24" i="6"/>
  <c r="J24" i="6"/>
  <c r="B23" i="6"/>
  <c r="H23" i="6"/>
  <c r="H22" i="6"/>
  <c r="B22" i="6"/>
  <c r="H21" i="6"/>
  <c r="B21" i="6"/>
  <c r="E45" i="6"/>
  <c r="E41" i="6"/>
  <c r="C7" i="3" s="1"/>
  <c r="A12" i="6"/>
  <c r="A18" i="6"/>
  <c r="A11" i="6"/>
  <c r="A17" i="6"/>
  <c r="A8" i="6"/>
  <c r="A16" i="6"/>
  <c r="A15" i="6"/>
  <c r="A10" i="6"/>
  <c r="A9" i="6"/>
  <c r="A13" i="6"/>
  <c r="A14" i="6"/>
  <c r="H38" i="5"/>
  <c r="I38" i="5" s="1"/>
  <c r="J38" i="5"/>
  <c r="B38" i="5"/>
  <c r="H37" i="5"/>
  <c r="B37" i="5"/>
  <c r="H36" i="5"/>
  <c r="I36" i="5" s="1"/>
  <c r="J36" i="5"/>
  <c r="B36" i="5"/>
  <c r="E45" i="5"/>
  <c r="E41" i="5"/>
  <c r="C6" i="3" s="1"/>
  <c r="H35" i="5"/>
  <c r="B35" i="5"/>
  <c r="A14" i="5"/>
  <c r="A15" i="5"/>
  <c r="A16" i="5"/>
  <c r="A17" i="5"/>
  <c r="A18" i="5"/>
  <c r="A19" i="5"/>
  <c r="A20" i="5"/>
  <c r="A23" i="5"/>
  <c r="A24" i="5"/>
  <c r="A25" i="5"/>
  <c r="A26" i="5"/>
  <c r="A8" i="5"/>
  <c r="A9" i="5"/>
  <c r="A11" i="5"/>
  <c r="A12" i="5"/>
  <c r="A10" i="5"/>
  <c r="A21" i="5"/>
  <c r="A13" i="5"/>
  <c r="A33" i="5"/>
  <c r="A32" i="5"/>
  <c r="A31" i="5"/>
  <c r="A30" i="5"/>
  <c r="A27" i="5"/>
  <c r="A34" i="5"/>
  <c r="A29" i="5"/>
  <c r="A28" i="5"/>
  <c r="A22" i="5"/>
  <c r="E41" i="4"/>
  <c r="C5" i="3" s="1"/>
  <c r="C25" i="3" s="1"/>
  <c r="E45" i="4"/>
  <c r="A11" i="4"/>
  <c r="A19" i="4"/>
  <c r="A12" i="4"/>
  <c r="A28" i="4"/>
  <c r="A20" i="4"/>
  <c r="A21" i="4"/>
  <c r="A22" i="4"/>
  <c r="A23" i="4"/>
  <c r="A24" i="4"/>
  <c r="A25" i="4"/>
  <c r="A14" i="4"/>
  <c r="A27" i="4"/>
  <c r="A15" i="4"/>
  <c r="A26" i="4"/>
  <c r="A13" i="4"/>
  <c r="A9" i="4"/>
  <c r="A18" i="4"/>
  <c r="A16" i="4"/>
  <c r="A10" i="4"/>
  <c r="A17" i="4"/>
  <c r="A8" i="4"/>
  <c r="H20" i="6" l="1"/>
  <c r="B20" i="6"/>
  <c r="H19" i="6"/>
  <c r="I19" i="6" s="1"/>
  <c r="J19" i="6"/>
  <c r="B19" i="6"/>
  <c r="H38" i="4"/>
  <c r="I38" i="4" s="1"/>
  <c r="B38" i="4"/>
  <c r="J38" i="4"/>
  <c r="H37" i="4"/>
  <c r="B37" i="4"/>
  <c r="H36" i="4"/>
  <c r="I36" i="4" s="1"/>
  <c r="B36" i="4"/>
  <c r="J36" i="4"/>
  <c r="B35" i="4"/>
  <c r="H35" i="4"/>
  <c r="H34" i="4"/>
  <c r="I34" i="4" s="1"/>
  <c r="B34" i="4"/>
  <c r="J34" i="4"/>
  <c r="B33" i="4"/>
  <c r="H33" i="4"/>
  <c r="B32" i="4"/>
  <c r="H32" i="4"/>
  <c r="I32" i="4" s="1"/>
  <c r="J32" i="4"/>
  <c r="B31" i="4"/>
  <c r="H31" i="4"/>
  <c r="I31" i="4" s="1"/>
  <c r="J31" i="4"/>
  <c r="H30" i="4"/>
  <c r="I30" i="4" s="1"/>
  <c r="J30" i="4"/>
  <c r="B30" i="4"/>
  <c r="H29" i="4"/>
  <c r="B29" i="4"/>
  <c r="I28" i="7"/>
  <c r="J28" i="7"/>
  <c r="I10" i="7"/>
  <c r="J10" i="7"/>
  <c r="B12" i="6"/>
  <c r="H12" i="6"/>
  <c r="B18" i="6"/>
  <c r="H18" i="6"/>
  <c r="B11" i="6"/>
  <c r="H11" i="6"/>
  <c r="B17" i="6"/>
  <c r="H17" i="6"/>
  <c r="B8" i="6"/>
  <c r="H8" i="6"/>
  <c r="J8" i="6" s="1"/>
  <c r="B16" i="6"/>
  <c r="H16" i="6"/>
  <c r="B15" i="6"/>
  <c r="H15" i="6"/>
  <c r="I15" i="6" s="1"/>
  <c r="J15" i="6"/>
  <c r="B10" i="6"/>
  <c r="H10" i="6"/>
  <c r="B9" i="6"/>
  <c r="H9" i="6"/>
  <c r="B13" i="6"/>
  <c r="H13" i="6"/>
  <c r="B14" i="6"/>
  <c r="H14" i="6"/>
  <c r="B14" i="5"/>
  <c r="H14" i="5"/>
  <c r="B15" i="5"/>
  <c r="H15" i="5"/>
  <c r="B16" i="5"/>
  <c r="H16" i="5"/>
  <c r="B17" i="5"/>
  <c r="H17" i="5"/>
  <c r="B18" i="5"/>
  <c r="H18" i="5"/>
  <c r="B19" i="5"/>
  <c r="H19" i="5"/>
  <c r="B20" i="5"/>
  <c r="H20" i="5"/>
  <c r="B23" i="5"/>
  <c r="H23" i="5"/>
  <c r="B24" i="5"/>
  <c r="H24" i="5"/>
  <c r="B25" i="5"/>
  <c r="H25" i="5"/>
  <c r="I25" i="5" s="1"/>
  <c r="J25" i="5"/>
  <c r="B26" i="5"/>
  <c r="H26" i="5"/>
  <c r="B8" i="5"/>
  <c r="H8" i="5"/>
  <c r="J8" i="5" s="1"/>
  <c r="B9" i="5"/>
  <c r="H9" i="5"/>
  <c r="B11" i="5"/>
  <c r="H11" i="5"/>
  <c r="B12" i="5"/>
  <c r="H12" i="5"/>
  <c r="B10" i="5"/>
  <c r="H10" i="5"/>
  <c r="I10" i="5" s="1"/>
  <c r="J10" i="5"/>
  <c r="B21" i="5"/>
  <c r="H21" i="5"/>
  <c r="I21" i="5" s="1"/>
  <c r="J21" i="5"/>
  <c r="B13" i="5"/>
  <c r="H13" i="5"/>
  <c r="B33" i="5"/>
  <c r="H33" i="5"/>
  <c r="I33" i="5" s="1"/>
  <c r="J33" i="5"/>
  <c r="B32" i="5"/>
  <c r="H32" i="5"/>
  <c r="I32" i="5" s="1"/>
  <c r="J32" i="5"/>
  <c r="B31" i="5"/>
  <c r="H31" i="5"/>
  <c r="I31" i="5" s="1"/>
  <c r="J31" i="5"/>
  <c r="B30" i="5"/>
  <c r="H30" i="5"/>
  <c r="I30" i="5" s="1"/>
  <c r="J30" i="5"/>
  <c r="B27" i="5"/>
  <c r="H27" i="5"/>
  <c r="I27" i="5" s="1"/>
  <c r="J27" i="5"/>
  <c r="B34" i="5"/>
  <c r="H34" i="5"/>
  <c r="I34" i="5" s="1"/>
  <c r="J34" i="5"/>
  <c r="B29" i="5"/>
  <c r="H29" i="5"/>
  <c r="I29" i="5" s="1"/>
  <c r="J29" i="5"/>
  <c r="B28" i="5"/>
  <c r="H28" i="5"/>
  <c r="B22" i="5"/>
  <c r="H22" i="5"/>
  <c r="I22" i="5" s="1"/>
  <c r="J22" i="5"/>
  <c r="B11" i="4"/>
  <c r="H11" i="4"/>
  <c r="B19" i="4"/>
  <c r="H19" i="4"/>
  <c r="I19" i="4" s="1"/>
  <c r="J19" i="4"/>
  <c r="B12" i="4"/>
  <c r="H12" i="4"/>
  <c r="I12" i="4" s="1"/>
  <c r="J12" i="4"/>
  <c r="B28" i="4"/>
  <c r="H28" i="4"/>
  <c r="I28" i="4" s="1"/>
  <c r="J28" i="4"/>
  <c r="B20" i="4"/>
  <c r="H20" i="4"/>
  <c r="I20" i="4" s="1"/>
  <c r="J20" i="4"/>
  <c r="B21" i="4"/>
  <c r="H21" i="4"/>
  <c r="I21" i="4" s="1"/>
  <c r="J21" i="4"/>
  <c r="B22" i="4"/>
  <c r="H22" i="4"/>
  <c r="I22" i="4" s="1"/>
  <c r="J22" i="4"/>
  <c r="B23" i="4"/>
  <c r="H23" i="4"/>
  <c r="I23" i="4" s="1"/>
  <c r="J23" i="4"/>
  <c r="B24" i="4"/>
  <c r="H24" i="4"/>
  <c r="I24" i="4" s="1"/>
  <c r="J24" i="4"/>
  <c r="B25" i="4"/>
  <c r="H25" i="4"/>
  <c r="I25" i="4" s="1"/>
  <c r="J25" i="4"/>
  <c r="B14" i="4"/>
  <c r="H14" i="4"/>
  <c r="I14" i="4" s="1"/>
  <c r="J14" i="4"/>
  <c r="B27" i="4"/>
  <c r="H27" i="4"/>
  <c r="I27" i="4" s="1"/>
  <c r="J27" i="4"/>
  <c r="B15" i="4"/>
  <c r="H15" i="4"/>
  <c r="I15" i="4" s="1"/>
  <c r="J15" i="4"/>
  <c r="B26" i="4"/>
  <c r="H26" i="4"/>
  <c r="I26" i="4" s="1"/>
  <c r="J26" i="4"/>
  <c r="B13" i="4"/>
  <c r="H13" i="4"/>
  <c r="I13" i="4" s="1"/>
  <c r="J13" i="4"/>
  <c r="B9" i="4"/>
  <c r="H9" i="4"/>
  <c r="I9" i="4" s="1"/>
  <c r="J9" i="4"/>
  <c r="B18" i="4"/>
  <c r="H18" i="4"/>
  <c r="I18" i="4" s="1"/>
  <c r="J18" i="4"/>
  <c r="B16" i="4"/>
  <c r="H16" i="4"/>
  <c r="I16" i="4" s="1"/>
  <c r="J16" i="4"/>
  <c r="B10" i="4"/>
  <c r="H10" i="4"/>
  <c r="I10" i="4" s="1"/>
  <c r="J10" i="4"/>
  <c r="B17" i="4"/>
  <c r="H17" i="4"/>
  <c r="B8" i="4"/>
  <c r="H8" i="4"/>
  <c r="J8" i="4" s="1"/>
  <c r="E42" i="7"/>
  <c r="I37" i="7"/>
  <c r="J37" i="7"/>
  <c r="I36" i="7"/>
  <c r="J36" i="7"/>
  <c r="I35" i="7"/>
  <c r="J35" i="7"/>
  <c r="I34" i="7"/>
  <c r="J34" i="7"/>
  <c r="I33" i="7"/>
  <c r="J33" i="7"/>
  <c r="I32" i="7"/>
  <c r="J32" i="7"/>
  <c r="I31" i="7"/>
  <c r="J31" i="7"/>
  <c r="I29" i="7"/>
  <c r="J29" i="7"/>
  <c r="I27" i="7"/>
  <c r="J27" i="7"/>
  <c r="I24" i="7"/>
  <c r="J24" i="7"/>
  <c r="I21" i="7"/>
  <c r="J21" i="7"/>
  <c r="I20" i="7"/>
  <c r="J20" i="7"/>
  <c r="I19" i="7"/>
  <c r="J19" i="7"/>
  <c r="I18" i="7"/>
  <c r="J18" i="7"/>
  <c r="I16" i="7"/>
  <c r="J16" i="7"/>
  <c r="I13" i="7"/>
  <c r="J13" i="7"/>
  <c r="I11" i="7"/>
  <c r="J11" i="7"/>
  <c r="I8" i="7"/>
  <c r="E44" i="7"/>
  <c r="I36" i="6"/>
  <c r="J36" i="6"/>
  <c r="I35" i="6"/>
  <c r="J35" i="6"/>
  <c r="I33" i="6"/>
  <c r="J33" i="6"/>
  <c r="I32" i="6"/>
  <c r="J32" i="6"/>
  <c r="I31" i="6"/>
  <c r="J31" i="6"/>
  <c r="I30" i="6"/>
  <c r="J30" i="6"/>
  <c r="I29" i="6"/>
  <c r="J29" i="6"/>
  <c r="I27" i="6"/>
  <c r="J27" i="6"/>
  <c r="I26" i="6"/>
  <c r="J26" i="6"/>
  <c r="I25" i="6"/>
  <c r="J25" i="6"/>
  <c r="I23" i="6"/>
  <c r="J23" i="6"/>
  <c r="I22" i="6"/>
  <c r="J22" i="6"/>
  <c r="I21" i="6"/>
  <c r="J21" i="6"/>
  <c r="I20" i="6"/>
  <c r="J20" i="6"/>
  <c r="I37" i="5"/>
  <c r="J37" i="5"/>
  <c r="J35" i="5"/>
  <c r="I35" i="5"/>
  <c r="I37" i="4"/>
  <c r="J37" i="4"/>
  <c r="I35" i="4"/>
  <c r="J35" i="4"/>
  <c r="I33" i="4"/>
  <c r="J33" i="4"/>
  <c r="E43" i="7" l="1"/>
  <c r="I29" i="4"/>
  <c r="J29" i="4"/>
  <c r="I12" i="6"/>
  <c r="J12" i="6"/>
  <c r="I18" i="6"/>
  <c r="J18" i="6"/>
  <c r="I11" i="6"/>
  <c r="J11" i="6"/>
  <c r="I17" i="6"/>
  <c r="J17" i="6"/>
  <c r="I16" i="6"/>
  <c r="J16" i="6"/>
  <c r="I18" i="5"/>
  <c r="J18" i="5"/>
  <c r="I19" i="5"/>
  <c r="J19" i="5"/>
  <c r="I24" i="5"/>
  <c r="J24" i="5"/>
  <c r="I26" i="5"/>
  <c r="J26" i="5"/>
  <c r="I9" i="5"/>
  <c r="J9" i="5"/>
  <c r="I11" i="5"/>
  <c r="J11" i="5"/>
  <c r="I12" i="5"/>
  <c r="J12" i="5"/>
  <c r="I28" i="5"/>
  <c r="J28" i="5"/>
  <c r="I17" i="4"/>
  <c r="J17" i="4"/>
  <c r="E44" i="6"/>
  <c r="I8" i="6"/>
  <c r="E42" i="6"/>
  <c r="D7" i="3" s="1"/>
  <c r="I8" i="5"/>
  <c r="E43" i="5" s="1"/>
  <c r="E6" i="3" s="1"/>
  <c r="E42" i="5"/>
  <c r="D6" i="3" s="1"/>
  <c r="E44" i="5"/>
  <c r="E44" i="4"/>
  <c r="I8" i="4"/>
  <c r="E43" i="4" s="1"/>
  <c r="E5" i="3" s="1"/>
  <c r="E42" i="4"/>
  <c r="D5" i="3" s="1"/>
  <c r="D25" i="3" s="1"/>
  <c r="E46" i="7"/>
  <c r="E46" i="5"/>
  <c r="G6" i="3" s="1"/>
  <c r="I10" i="6"/>
  <c r="J10" i="6"/>
  <c r="I9" i="6"/>
  <c r="J9" i="6"/>
  <c r="I13" i="6"/>
  <c r="J13" i="6"/>
  <c r="I14" i="6"/>
  <c r="J14" i="6"/>
  <c r="I14" i="5"/>
  <c r="J14" i="5"/>
  <c r="I15" i="5"/>
  <c r="J15" i="5"/>
  <c r="I16" i="5"/>
  <c r="J16" i="5"/>
  <c r="I17" i="5"/>
  <c r="J17" i="5"/>
  <c r="I20" i="5"/>
  <c r="J20" i="5"/>
  <c r="I23" i="5"/>
  <c r="J23" i="5"/>
  <c r="I13" i="5"/>
  <c r="J13" i="5"/>
  <c r="I11" i="4"/>
  <c r="J11" i="4"/>
  <c r="E46" i="4" s="1"/>
  <c r="G5" i="3" s="1"/>
  <c r="E43" i="6" l="1"/>
  <c r="E7" i="3" s="1"/>
  <c r="E25" i="3" s="1"/>
  <c r="E46" i="6"/>
  <c r="G7" i="3" s="1"/>
  <c r="G25" i="3" s="1"/>
</calcChain>
</file>

<file path=xl/sharedStrings.xml><?xml version="1.0" encoding="utf-8"?>
<sst xmlns="http://schemas.openxmlformats.org/spreadsheetml/2006/main" count="177" uniqueCount="80">
  <si>
    <t>Mesačná evidencia dochádzky</t>
  </si>
  <si>
    <t>Zamestnanec</t>
  </si>
  <si>
    <t>Rok</t>
  </si>
  <si>
    <t>Mesiac</t>
  </si>
  <si>
    <t>Úväzok (h/deň)</t>
  </si>
  <si>
    <t>Dátum</t>
  </si>
  <si>
    <t>Deň</t>
  </si>
  <si>
    <t>Príchod</t>
  </si>
  <si>
    <t>Odchod</t>
  </si>
  <si>
    <t>Prestávka (min)</t>
  </si>
  <si>
    <t>Absencia</t>
  </si>
  <si>
    <t>Odpracované (h)</t>
  </si>
  <si>
    <t>Fond (h)</t>
  </si>
  <si>
    <t>Nad fond (h)</t>
  </si>
  <si>
    <t>Kontrola</t>
  </si>
  <si>
    <t>Poznámka</t>
  </si>
  <si>
    <t>Súhrn mesiaca</t>
  </si>
  <si>
    <t>Absencie (dni)</t>
  </si>
  <si>
    <t>Odpracované hodiny</t>
  </si>
  <si>
    <t>Fond pracovného času</t>
  </si>
  <si>
    <t>Hodiny nad fond</t>
  </si>
  <si>
    <t>Rozdiel (odpracované − fond bez absencií)</t>
  </si>
  <si>
    <t>Odpracované dni</t>
  </si>
  <si>
    <t>Počet upozornení</t>
  </si>
  <si>
    <t>Σ</t>
  </si>
  <si>
    <t>Mesačná evidencia dochádzky – Fresh QR</t>
  </si>
  <si>
    <t>Ako používať šablónu</t>
  </si>
  <si>
    <t>1. Na liste „Nastavenia“ zadajte firmu, rok, mesiac a úväzok. Skontrolujte sviatky.</t>
  </si>
  <si>
    <t>2. Každý zamestnanec má vlastný list. Vyplňte meno a potom žlté bunky: príchod, odchod, prestávku v minútach a prípadne kód absencie.</t>
  </si>
  <si>
    <t>3. Časy píšte vo formáte 7:30. Nočná zmena cez polnoc (22:00 – 6:00) sa spočíta správne.</t>
  </si>
  <si>
    <t>4. Stĺpec „Kontrola“ upozorní na chýbajúci odchod, krátku prestávku, zmenu nad 12 hodín alebo prázdny pracovný deň.</t>
  </si>
  <si>
    <t>5. List „Súhrn“ sčíta hodiny všetkých zamestnancov. Nový zamestnanec = kópia listu + jeho názov v stĺpci A súhrnu.</t>
  </si>
  <si>
    <t>6. List „Ukážka“ je vyplnený príklad za september 2026 aj s úmyselnými chybami. Pokojne ho zmažte.</t>
  </si>
  <si>
    <t>Čo hovorí zákon</t>
  </si>
  <si>
    <t>Zamestnávateľ musí viesť evidenciu pracovného času, práce nadčas, nočnej práce a pracovnej pohotovosti (§ 99 Zákonníka práce). Zamestnanec má po 6 hodinách nárok na prestávku aspoň 30 minút (§ 91). Šablóna nie je právne poradenstvo.</t>
  </si>
  <si>
    <t>Kde Excel nestačí</t>
  </si>
  <si>
    <t>Excel nevie, kto naozaj prišiel – zapíše len to, čo do neho niekto napíše. Ak chcete časy priamo zo skenu QR kódu v mobile, s GPS a automatickými nadčasmi, vyskúšajte Fresh QR na 30 dní zadarmo: https://freshqr.online/sk/dochadzka-v-exceli</t>
  </si>
  <si>
    <t>Nastavenia šablóny</t>
  </si>
  <si>
    <t>Firma</t>
  </si>
  <si>
    <t>Mesiac (1–12)</t>
  </si>
  <si>
    <t>Úväzok (hodín za deň)</t>
  </si>
  <si>
    <t>Minimálna prestávka (min) – § 91 ZP: 30</t>
  </si>
  <si>
    <t>Kódy absencií (môžete upraviť alebo doplniť)</t>
  </si>
  <si>
    <t>D</t>
  </si>
  <si>
    <t>Dovolenka</t>
  </si>
  <si>
    <t>PN</t>
  </si>
  <si>
    <t>Práceneschopnosť</t>
  </si>
  <si>
    <t>OČR</t>
  </si>
  <si>
    <t>Ošetrovanie člena rodiny</t>
  </si>
  <si>
    <t>NV</t>
  </si>
  <si>
    <t>Náhradné voľno</t>
  </si>
  <si>
    <t>SC</t>
  </si>
  <si>
    <t>Služobná cesta</t>
  </si>
  <si>
    <t>HO</t>
  </si>
  <si>
    <t>Home office</t>
  </si>
  <si>
    <t>NE</t>
  </si>
  <si>
    <t>Neplatené voľno</t>
  </si>
  <si>
    <t>Dni pracovného pokoja (sviatky) – stav k 10/2026, overte na slov-lex.sk</t>
  </si>
  <si>
    <t>17. 11. a 1. 9. už nie sú dňami pracovného pokoja; 8. 5. a 15. 9. nie sú voľné iba v roku 2026 (zákon 261/2025 Z. z.).</t>
  </si>
  <si>
    <t>Deň vzniku SR</t>
  </si>
  <si>
    <t>Zjavenie Pána</t>
  </si>
  <si>
    <t>Veľký piatok</t>
  </si>
  <si>
    <t>Veľkonočný pondelok</t>
  </si>
  <si>
    <t>Sviatok práce</t>
  </si>
  <si>
    <t>Sv. Cyril a Metod</t>
  </si>
  <si>
    <t>Výročie SNP</t>
  </si>
  <si>
    <t>Sviatok všetkých svätých</t>
  </si>
  <si>
    <t>Štedrý deň</t>
  </si>
  <si>
    <t>1. sviatok vianočný</t>
  </si>
  <si>
    <t>2. sviatok vianočný</t>
  </si>
  <si>
    <t>Deň víťazstva nad fašizmom</t>
  </si>
  <si>
    <t>Sedembolestná Panna Mária</t>
  </si>
  <si>
    <t>Súhrn za všetkých zamestnancov</t>
  </si>
  <si>
    <t>Pridali ste zamestnanca? Skopírujte list (pravý klik na záložku › Premiestniť alebo kopírovať) a jeho presný názov dopíšte do stĺpca A.</t>
  </si>
  <si>
    <t>List</t>
  </si>
  <si>
    <t>Upozornenia</t>
  </si>
  <si>
    <t>Zamestnanec 1</t>
  </si>
  <si>
    <t>Zamestnanec 2</t>
  </si>
  <si>
    <t>Zamestnanec 3</t>
  </si>
  <si>
    <t>Ján Vzor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</si>
</sst>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\.m\.yyyy"/>
    <numFmt numFmtId="166" formatCode="0.00;\-0.00;&quot;-&quot;"/>
    <numFmt numFmtId="167" formatCode="0;\-0;&quot;-&quot;"/>
  </numFmts>
  <fonts count="13" x14ac:knownFonts="1">
    <font>
      <sz val="11"/>
      <color theme="1"/>
      <name val="Calibri"/>
      <family val="2"/>
      <scheme val="minor"/>
    </font>
    <font>
      <b/>
      <sz val="16"/>
      <color rgb="FF0F5C6E"/>
      <name val="Arial"/>
    </font>
    <font>
      <b/>
      <sz val="12"/>
      <color rgb="FF0C171E"/>
      <name val="Arial"/>
    </font>
    <font>
      <sz val="10"/>
      <color rgb="FF0C171E"/>
      <name val="Arial"/>
    </font>
    <font>
      <b/>
      <sz val="14"/>
      <color rgb="FF0F5C6E"/>
      <name val="Arial"/>
    </font>
    <font>
      <b/>
      <sz val="10"/>
      <color rgb="FF0C171E"/>
      <name val="Arial"/>
    </font>
    <font>
      <sz val="10"/>
      <color rgb="FF0000FF"/>
      <name val="Arial"/>
    </font>
    <font>
      <b/>
      <sz val="11"/>
      <color rgb="FF0F5C6E"/>
      <name val="Arial"/>
    </font>
    <font>
      <b/>
      <sz val="10"/>
      <color rgb="FF0000FF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color rgb="FFC2410C"/>
      <name val="Arial"/>
    </font>
    <font>
      <b/>
      <sz val="12"/>
      <color rgb="FF0F5C6E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C171E"/>
      </patternFill>
    </fill>
    <fill>
      <patternFill patternType="solid">
        <fgColor rgb="FFE8F8FC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/>
    </xf>
    <xf numFmtId="0" fontId="7" fillId="0" borderId="0" xfId="0" applyFont="1"/>
    <xf numFmtId="0" fontId="8" fillId="2" borderId="1" xfId="0" applyFont="1" applyFill="1" applyBorder="1"/>
    <xf numFmtId="0" fontId="6" fillId="2" borderId="1" xfId="0" applyFont="1" applyFill="1" applyBorder="1"/>
    <xf numFmtId="0" fontId="9" fillId="0" borderId="0" xfId="0" applyFont="1"/>
    <xf numFmtId="165" fontId="6" fillId="2" borderId="1" xfId="0" applyNumberFormat="1" applyFont="1" applyFill="1" applyBorder="1"/>
    <xf numFmtId="0" fontId="10" fillId="3" borderId="0" xfId="0" applyFont="1" applyFill="1" applyAlignment="1">
      <alignment horizontal="center" vertical="center" wrapText="1"/>
    </xf>
    <xf numFmtId="0" fontId="3" fillId="0" borderId="1" xfId="0" applyFont="1" applyBorder="1"/>
    <xf numFmtId="166" fontId="3" fillId="0" borderId="1" xfId="0" applyNumberFormat="1" applyFont="1" applyBorder="1"/>
    <xf numFmtId="167" fontId="3" fillId="0" borderId="1" xfId="0" applyNumberFormat="1" applyFont="1" applyBorder="1"/>
    <xf numFmtId="166" fontId="5" fillId="4" borderId="1" xfId="0" applyNumberFormat="1" applyFont="1" applyFill="1" applyBorder="1"/>
    <xf numFmtId="167" fontId="5" fillId="4" borderId="1" xfId="0" applyNumberFormat="1" applyFont="1" applyFill="1" applyBorder="1"/>
    <xf numFmtId="0" fontId="10" fillId="3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20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12" fillId="0" borderId="0" xfId="0" applyFont="1"/>
    <xf numFmtId="166" fontId="5" fillId="4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7" fontId="5" fillId="4" borderId="1" xfId="0" applyNumberFormat="1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0" xfId="0" applyFont="1"/>
    <xf numFmtId="0" fontId="0" fillId="0" borderId="0" xfId="0"/>
    <xf numFmtId="0" fontId="3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4"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showGridLines="0" workbookViewId="0"/>
  </sheetViews>
  <sheetFormatPr defaultRowHeight="15" x14ac:dyDescent="0.25"/>
  <cols>
    <col min="1" max="1" width="120" customWidth="1"/>
  </cols>
  <sheetData>
    <row r="1" spans="1:1" ht="20.25" x14ac:dyDescent="0.3">
      <c r="A1" s="1" t="s">
        <v>25</v>
      </c>
    </row>
    <row r="3" spans="1:1" ht="15.75" x14ac:dyDescent="0.25">
      <c r="A3" s="2" t="s">
        <v>26</v>
      </c>
    </row>
    <row r="4" spans="1:1" x14ac:dyDescent="0.25">
      <c r="A4" s="3" t="s">
        <v>27</v>
      </c>
    </row>
    <row r="5" spans="1:1" x14ac:dyDescent="0.25">
      <c r="A5" s="3" t="s">
        <v>28</v>
      </c>
    </row>
    <row r="6" spans="1:1" x14ac:dyDescent="0.25">
      <c r="A6" s="3" t="s">
        <v>29</v>
      </c>
    </row>
    <row r="7" spans="1:1" x14ac:dyDescent="0.25">
      <c r="A7" s="3" t="s">
        <v>30</v>
      </c>
    </row>
    <row r="8" spans="1:1" x14ac:dyDescent="0.25">
      <c r="A8" s="3" t="s">
        <v>31</v>
      </c>
    </row>
    <row r="9" spans="1:1" x14ac:dyDescent="0.25">
      <c r="A9" s="3" t="s">
        <v>32</v>
      </c>
    </row>
    <row r="10" spans="1:1" x14ac:dyDescent="0.25">
      <c r="A10" s="3"/>
    </row>
    <row r="11" spans="1:1" ht="15.75" x14ac:dyDescent="0.25">
      <c r="A11" s="2" t="s">
        <v>33</v>
      </c>
    </row>
    <row r="12" spans="1:1" ht="25.5" x14ac:dyDescent="0.25">
      <c r="A12" s="3" t="s">
        <v>34</v>
      </c>
    </row>
    <row r="13" spans="1:1" x14ac:dyDescent="0.25">
      <c r="A13" s="3"/>
    </row>
    <row r="14" spans="1:1" ht="15.75" x14ac:dyDescent="0.25">
      <c r="A14" s="2" t="s">
        <v>35</v>
      </c>
    </row>
    <row r="15" spans="1:1" ht="25.5" x14ac:dyDescent="0.25">
      <c r="A15" s="3" t="s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2"/>
  <sheetViews>
    <sheetView showGridLines="0" workbookViewId="0"/>
  </sheetViews>
  <sheetFormatPr defaultRowHeight="15" x14ac:dyDescent="0.25"/>
  <cols>
    <col min="1" max="1" width="50" customWidth="1"/>
    <col min="2" max="2" width="52" customWidth="1"/>
  </cols>
  <sheetData>
    <row r="1" spans="1:2" ht="18" x14ac:dyDescent="0.25">
      <c r="A1" s="4" t="s">
        <v>37</v>
      </c>
    </row>
    <row r="3" spans="1:2" x14ac:dyDescent="0.25">
      <c r="A3" s="5" t="s">
        <v>38</v>
      </c>
      <c r="B3" s="6"/>
    </row>
    <row r="4" spans="1:2" x14ac:dyDescent="0.25">
      <c r="A4" s="5" t="s">
        <v>2</v>
      </c>
      <c r="B4" s="6">
        <v>2026</v>
      </c>
    </row>
    <row r="5" spans="1:2" x14ac:dyDescent="0.25">
      <c r="A5" s="5" t="s">
        <v>39</v>
      </c>
      <c r="B5" s="6">
        <v>11</v>
      </c>
    </row>
    <row r="6" spans="1:2" x14ac:dyDescent="0.25">
      <c r="A6" s="5" t="s">
        <v>40</v>
      </c>
      <c r="B6" s="6">
        <v>8</v>
      </c>
    </row>
    <row r="7" spans="1:2" x14ac:dyDescent="0.25">
      <c r="A7" s="5" t="s">
        <v>41</v>
      </c>
      <c r="B7" s="6">
        <v>30</v>
      </c>
    </row>
    <row r="9" spans="1:2" x14ac:dyDescent="0.25">
      <c r="A9" s="7" t="s">
        <v>42</v>
      </c>
    </row>
    <row r="10" spans="1:2" x14ac:dyDescent="0.25">
      <c r="A10" s="8" t="s">
        <v>43</v>
      </c>
      <c r="B10" s="9" t="s">
        <v>44</v>
      </c>
    </row>
    <row r="11" spans="1:2" x14ac:dyDescent="0.25">
      <c r="A11" s="8" t="s">
        <v>45</v>
      </c>
      <c r="B11" s="9" t="s">
        <v>46</v>
      </c>
    </row>
    <row r="12" spans="1:2" x14ac:dyDescent="0.25">
      <c r="A12" s="8" t="s">
        <v>47</v>
      </c>
      <c r="B12" s="9" t="s">
        <v>48</v>
      </c>
    </row>
    <row r="13" spans="1:2" x14ac:dyDescent="0.25">
      <c r="A13" s="8" t="s">
        <v>49</v>
      </c>
      <c r="B13" s="9" t="s">
        <v>50</v>
      </c>
    </row>
    <row r="14" spans="1:2" x14ac:dyDescent="0.25">
      <c r="A14" s="8" t="s">
        <v>51</v>
      </c>
      <c r="B14" s="9" t="s">
        <v>52</v>
      </c>
    </row>
    <row r="15" spans="1:2" x14ac:dyDescent="0.25">
      <c r="A15" s="8" t="s">
        <v>53</v>
      </c>
      <c r="B15" s="9" t="s">
        <v>54</v>
      </c>
    </row>
    <row r="16" spans="1:2" x14ac:dyDescent="0.25">
      <c r="A16" s="8" t="s">
        <v>55</v>
      </c>
      <c r="B16" s="9" t="s">
        <v>56</v>
      </c>
    </row>
    <row r="17" spans="1:2" x14ac:dyDescent="0.25">
      <c r="A17" s="8"/>
      <c r="B17" s="9"/>
    </row>
    <row r="18" spans="1:2" x14ac:dyDescent="0.25">
      <c r="A18" s="8"/>
      <c r="B18" s="9"/>
    </row>
    <row r="19" spans="1:2" x14ac:dyDescent="0.25">
      <c r="A19" s="8"/>
      <c r="B19" s="9"/>
    </row>
    <row r="21" spans="1:2" x14ac:dyDescent="0.25">
      <c r="A21" s="7" t="s">
        <v>57</v>
      </c>
    </row>
    <row r="22" spans="1:2" x14ac:dyDescent="0.25">
      <c r="A22" s="10" t="s">
        <v>58</v>
      </c>
    </row>
    <row r="23" spans="1:2" x14ac:dyDescent="0.25">
      <c r="A23" s="11">
        <v>46023</v>
      </c>
      <c r="B23" s="9" t="s">
        <v>59</v>
      </c>
    </row>
    <row r="24" spans="1:2" x14ac:dyDescent="0.25">
      <c r="A24" s="11">
        <v>46028</v>
      </c>
      <c r="B24" s="9" t="s">
        <v>60</v>
      </c>
    </row>
    <row r="25" spans="1:2" x14ac:dyDescent="0.25">
      <c r="A25" s="11">
        <v>46115</v>
      </c>
      <c r="B25" s="9" t="s">
        <v>61</v>
      </c>
    </row>
    <row r="26" spans="1:2" x14ac:dyDescent="0.25">
      <c r="A26" s="11">
        <v>46118</v>
      </c>
      <c r="B26" s="9" t="s">
        <v>62</v>
      </c>
    </row>
    <row r="27" spans="1:2" x14ac:dyDescent="0.25">
      <c r="A27" s="11">
        <v>46143</v>
      </c>
      <c r="B27" s="9" t="s">
        <v>63</v>
      </c>
    </row>
    <row r="28" spans="1:2" x14ac:dyDescent="0.25">
      <c r="A28" s="11">
        <v>46208</v>
      </c>
      <c r="B28" s="9" t="s">
        <v>64</v>
      </c>
    </row>
    <row r="29" spans="1:2" x14ac:dyDescent="0.25">
      <c r="A29" s="11">
        <v>46263</v>
      </c>
      <c r="B29" s="9" t="s">
        <v>65</v>
      </c>
    </row>
    <row r="30" spans="1:2" x14ac:dyDescent="0.25">
      <c r="A30" s="11">
        <v>46327</v>
      </c>
      <c r="B30" s="9" t="s">
        <v>66</v>
      </c>
    </row>
    <row r="31" spans="1:2" x14ac:dyDescent="0.25">
      <c r="A31" s="11">
        <v>46380</v>
      </c>
      <c r="B31" s="9" t="s">
        <v>67</v>
      </c>
    </row>
    <row r="32" spans="1:2" x14ac:dyDescent="0.25">
      <c r="A32" s="11">
        <v>46381</v>
      </c>
      <c r="B32" s="9" t="s">
        <v>68</v>
      </c>
    </row>
    <row r="33" spans="1:2" x14ac:dyDescent="0.25">
      <c r="A33" s="11">
        <v>46382</v>
      </c>
      <c r="B33" s="9" t="s">
        <v>69</v>
      </c>
    </row>
    <row r="34" spans="1:2" x14ac:dyDescent="0.25">
      <c r="A34" s="11">
        <v>46388</v>
      </c>
      <c r="B34" s="9" t="s">
        <v>59</v>
      </c>
    </row>
    <row r="35" spans="1:2" x14ac:dyDescent="0.25">
      <c r="A35" s="11">
        <v>46393</v>
      </c>
      <c r="B35" s="9" t="s">
        <v>60</v>
      </c>
    </row>
    <row r="36" spans="1:2" x14ac:dyDescent="0.25">
      <c r="A36" s="11">
        <v>46472</v>
      </c>
      <c r="B36" s="9" t="s">
        <v>61</v>
      </c>
    </row>
    <row r="37" spans="1:2" x14ac:dyDescent="0.25">
      <c r="A37" s="11">
        <v>46475</v>
      </c>
      <c r="B37" s="9" t="s">
        <v>62</v>
      </c>
    </row>
    <row r="38" spans="1:2" x14ac:dyDescent="0.25">
      <c r="A38" s="11">
        <v>46508</v>
      </c>
      <c r="B38" s="9" t="s">
        <v>63</v>
      </c>
    </row>
    <row r="39" spans="1:2" x14ac:dyDescent="0.25">
      <c r="A39" s="11">
        <v>46515</v>
      </c>
      <c r="B39" s="9" t="s">
        <v>70</v>
      </c>
    </row>
    <row r="40" spans="1:2" x14ac:dyDescent="0.25">
      <c r="A40" s="11">
        <v>46573</v>
      </c>
      <c r="B40" s="9" t="s">
        <v>64</v>
      </c>
    </row>
    <row r="41" spans="1:2" x14ac:dyDescent="0.25">
      <c r="A41" s="11">
        <v>46628</v>
      </c>
      <c r="B41" s="9" t="s">
        <v>65</v>
      </c>
    </row>
    <row r="42" spans="1:2" x14ac:dyDescent="0.25">
      <c r="A42" s="11">
        <v>46645</v>
      </c>
      <c r="B42" s="9" t="s">
        <v>71</v>
      </c>
    </row>
    <row r="43" spans="1:2" x14ac:dyDescent="0.25">
      <c r="A43" s="11">
        <v>46692</v>
      </c>
      <c r="B43" s="9" t="s">
        <v>66</v>
      </c>
    </row>
    <row r="44" spans="1:2" x14ac:dyDescent="0.25">
      <c r="A44" s="11">
        <v>46745</v>
      </c>
      <c r="B44" s="9" t="s">
        <v>67</v>
      </c>
    </row>
    <row r="45" spans="1:2" x14ac:dyDescent="0.25">
      <c r="A45" s="11">
        <v>46746</v>
      </c>
      <c r="B45" s="9" t="s">
        <v>68</v>
      </c>
    </row>
    <row r="46" spans="1:2" x14ac:dyDescent="0.25">
      <c r="A46" s="11">
        <v>46747</v>
      </c>
      <c r="B46" s="9" t="s">
        <v>69</v>
      </c>
    </row>
    <row r="47" spans="1:2" x14ac:dyDescent="0.25">
      <c r="A47" s="11"/>
      <c r="B47" s="9"/>
    </row>
    <row r="48" spans="1:2" x14ac:dyDescent="0.25">
      <c r="A48" s="11"/>
      <c r="B48" s="9"/>
    </row>
    <row r="49" spans="1:2" x14ac:dyDescent="0.25">
      <c r="A49" s="11"/>
      <c r="B49" s="9"/>
    </row>
    <row r="50" spans="1:2" x14ac:dyDescent="0.25">
      <c r="A50" s="11"/>
      <c r="B50" s="9"/>
    </row>
    <row r="51" spans="1:2" x14ac:dyDescent="0.25">
      <c r="A51" s="11"/>
      <c r="B51" s="9"/>
    </row>
    <row r="52" spans="1:2" x14ac:dyDescent="0.25">
      <c r="A52" s="11"/>
      <c r="B52" s="9"/>
    </row>
    <row r="53" spans="1:2" x14ac:dyDescent="0.25">
      <c r="A53" s="11"/>
      <c r="B53" s="9"/>
    </row>
    <row r="54" spans="1:2" x14ac:dyDescent="0.25">
      <c r="A54" s="11"/>
      <c r="B54" s="9"/>
    </row>
    <row r="55" spans="1:2" x14ac:dyDescent="0.25">
      <c r="A55" s="11"/>
      <c r="B55" s="9"/>
    </row>
    <row r="56" spans="1:2" x14ac:dyDescent="0.25">
      <c r="A56" s="11"/>
      <c r="B56" s="9"/>
    </row>
    <row r="57" spans="1:2" x14ac:dyDescent="0.25">
      <c r="A57" s="11"/>
      <c r="B57" s="9"/>
    </row>
    <row r="58" spans="1:2" x14ac:dyDescent="0.25">
      <c r="A58" s="11"/>
      <c r="B58" s="9"/>
    </row>
    <row r="59" spans="1:2" x14ac:dyDescent="0.25">
      <c r="A59" s="11"/>
      <c r="B59" s="9"/>
    </row>
    <row r="60" spans="1:2" x14ac:dyDescent="0.25">
      <c r="A60" s="11"/>
      <c r="B60" s="9"/>
    </row>
    <row r="61" spans="1:2" x14ac:dyDescent="0.25">
      <c r="A61" s="11"/>
      <c r="B61" s="9"/>
    </row>
    <row r="62" spans="1:2" x14ac:dyDescent="0.25">
      <c r="A62" s="11"/>
      <c r="B62" s="9"/>
    </row>
  </sheetData>
  <dataValidations count="5">
    <dataValidation type="whole" sqref="B5" xr:uid="{00000000-0002-0000-0100-000000000000}">
      <formula1>1</formula1>
      <formula2>12</formula2>
    </dataValidation>
    <dataValidation type="whole" sqref="B4" xr:uid="{00000000-0002-0000-0100-000001000000}">
      <formula1>2000</formula1>
      <formula2>2100</formula2>
    </dataValidation>
    <dataValidation type="decimal" sqref="B6" xr:uid="{00000000-0002-0000-0100-000002000000}">
      <formula1>0</formula1>
      <formula2>24</formula2>
    </dataValidation>
    <dataValidation type="whole" sqref="B7" xr:uid="{00000000-0002-0000-0100-000003000000}">
      <formula1>0</formula1>
      <formula2>120</formula2>
    </dataValidation>
    <dataValidation type="date" allowBlank="1" sqref="A23:A62" xr:uid="{00000000-0002-0000-0100-000004000000}">
      <formula1>DATE(2000,1,1)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0" customWidth="1"/>
    <col min="2" max="2" width="26" customWidth="1"/>
    <col min="3" max="3" width="16" customWidth="1"/>
    <col min="4" max="4" width="14" customWidth="1"/>
    <col min="5" max="6" width="16" customWidth="1"/>
    <col min="7" max="7" width="14" customWidth="1"/>
  </cols>
  <sheetData>
    <row r="1" spans="1:7" ht="18" x14ac:dyDescent="0.25">
      <c r="A1" s="4" t="s">
        <v>72</v>
      </c>
    </row>
    <row r="2" spans="1:7" x14ac:dyDescent="0.25">
      <c r="A2" s="10" t="s">
        <v>73</v>
      </c>
    </row>
    <row r="4" spans="1:7" ht="25.5" x14ac:dyDescent="0.25">
      <c r="A4" s="12" t="s">
        <v>74</v>
      </c>
      <c r="B4" s="12" t="s">
        <v>1</v>
      </c>
      <c r="C4" s="12" t="s">
        <v>11</v>
      </c>
      <c r="D4" s="12" t="s">
        <v>12</v>
      </c>
      <c r="E4" s="12" t="s">
        <v>13</v>
      </c>
      <c r="F4" s="12" t="s">
        <v>17</v>
      </c>
      <c r="G4" s="12" t="s">
        <v>75</v>
      </c>
    </row>
    <row r="5" spans="1:7" x14ac:dyDescent="0.25">
      <c r="A5" s="9" t="s">
        <v>76</v>
      </c>
      <c r="B5" s="13" t="str">
        <f t="shared" ref="B5:B24" ca="1" si="0">IF($A5="","",IFERROR(INDIRECT("'"&amp;$A5&amp;"'!$B$3")&amp;"","?"))</f>
        <v/>
      </c>
      <c r="C5" s="14">
        <f t="shared" ref="C5:C24" ca="1" si="1">IF($A5="","",IFERROR(INDIRECT("'"&amp;$A5&amp;"'!$E$41"),"?"))</f>
        <v>0</v>
      </c>
      <c r="D5" s="14">
        <f t="shared" ref="D5:D24" ca="1" si="2">IF($A5="","",IFERROR(INDIRECT("'"&amp;$A5&amp;"'!$E$42"),"?"))</f>
        <v>168</v>
      </c>
      <c r="E5" s="14">
        <f t="shared" ref="E5:E24" ca="1" si="3">IF($A5="","",IFERROR(INDIRECT("'"&amp;$A5&amp;"'!$E$43"),"?"))</f>
        <v>0</v>
      </c>
      <c r="F5" s="15">
        <f t="shared" ref="F5:F24" ca="1" si="4">IF($A5="","",IFERROR(INDIRECT("'"&amp;$A5&amp;"'!$K$51"),"?"))</f>
        <v>0</v>
      </c>
      <c r="G5" s="15">
        <f t="shared" ref="G5:G24" ca="1" si="5">IF($A5="","",IFERROR(INDIRECT("'"&amp;$A5&amp;"'!$E$46"),"?"))</f>
        <v>0</v>
      </c>
    </row>
    <row r="6" spans="1:7" x14ac:dyDescent="0.25">
      <c r="A6" s="9" t="s">
        <v>77</v>
      </c>
      <c r="B6" s="13" t="str">
        <f t="shared" ca="1" si="0"/>
        <v/>
      </c>
      <c r="C6" s="14">
        <f t="shared" ca="1" si="1"/>
        <v>0</v>
      </c>
      <c r="D6" s="14">
        <f t="shared" ca="1" si="2"/>
        <v>168</v>
      </c>
      <c r="E6" s="14">
        <f t="shared" ca="1" si="3"/>
        <v>0</v>
      </c>
      <c r="F6" s="15">
        <f t="shared" ca="1" si="4"/>
        <v>0</v>
      </c>
      <c r="G6" s="15">
        <f t="shared" ca="1" si="5"/>
        <v>0</v>
      </c>
    </row>
    <row r="7" spans="1:7" x14ac:dyDescent="0.25">
      <c r="A7" s="9" t="s">
        <v>78</v>
      </c>
      <c r="B7" s="13" t="str">
        <f t="shared" ca="1" si="0"/>
        <v/>
      </c>
      <c r="C7" s="14">
        <f t="shared" ca="1" si="1"/>
        <v>0</v>
      </c>
      <c r="D7" s="14">
        <f t="shared" ca="1" si="2"/>
        <v>168</v>
      </c>
      <c r="E7" s="14">
        <f t="shared" ca="1" si="3"/>
        <v>0</v>
      </c>
      <c r="F7" s="15">
        <f t="shared" ca="1" si="4"/>
        <v>0</v>
      </c>
      <c r="G7" s="15">
        <f t="shared" ca="1" si="5"/>
        <v>0</v>
      </c>
    </row>
    <row r="8" spans="1:7" x14ac:dyDescent="0.25">
      <c r="A8" s="9"/>
      <c r="B8" s="13" t="str">
        <f t="shared" ca="1" si="0"/>
        <v/>
      </c>
      <c r="C8" s="14" t="str">
        <f t="shared" ca="1" si="1"/>
        <v/>
      </c>
      <c r="D8" s="14" t="str">
        <f t="shared" ca="1" si="2"/>
        <v/>
      </c>
      <c r="E8" s="14" t="str">
        <f t="shared" ca="1" si="3"/>
        <v/>
      </c>
      <c r="F8" s="15" t="str">
        <f t="shared" ca="1" si="4"/>
        <v/>
      </c>
      <c r="G8" s="15" t="str">
        <f t="shared" ca="1" si="5"/>
        <v/>
      </c>
    </row>
    <row r="9" spans="1:7" x14ac:dyDescent="0.25">
      <c r="A9" s="9"/>
      <c r="B9" s="13" t="str">
        <f t="shared" ca="1" si="0"/>
        <v/>
      </c>
      <c r="C9" s="14" t="str">
        <f t="shared" ca="1" si="1"/>
        <v/>
      </c>
      <c r="D9" s="14" t="str">
        <f t="shared" ca="1" si="2"/>
        <v/>
      </c>
      <c r="E9" s="14" t="str">
        <f t="shared" ca="1" si="3"/>
        <v/>
      </c>
      <c r="F9" s="15" t="str">
        <f t="shared" ca="1" si="4"/>
        <v/>
      </c>
      <c r="G9" s="15" t="str">
        <f t="shared" ca="1" si="5"/>
        <v/>
      </c>
    </row>
    <row r="10" spans="1:7" x14ac:dyDescent="0.25">
      <c r="A10" s="9"/>
      <c r="B10" s="13" t="str">
        <f t="shared" ca="1" si="0"/>
        <v/>
      </c>
      <c r="C10" s="14" t="str">
        <f t="shared" ca="1" si="1"/>
        <v/>
      </c>
      <c r="D10" s="14" t="str">
        <f t="shared" ca="1" si="2"/>
        <v/>
      </c>
      <c r="E10" s="14" t="str">
        <f t="shared" ca="1" si="3"/>
        <v/>
      </c>
      <c r="F10" s="15" t="str">
        <f t="shared" ca="1" si="4"/>
        <v/>
      </c>
      <c r="G10" s="15" t="str">
        <f t="shared" ca="1" si="5"/>
        <v/>
      </c>
    </row>
    <row r="11" spans="1:7" x14ac:dyDescent="0.25">
      <c r="A11" s="9"/>
      <c r="B11" s="13" t="str">
        <f t="shared" ca="1" si="0"/>
        <v/>
      </c>
      <c r="C11" s="14" t="str">
        <f t="shared" ca="1" si="1"/>
        <v/>
      </c>
      <c r="D11" s="14" t="str">
        <f t="shared" ca="1" si="2"/>
        <v/>
      </c>
      <c r="E11" s="14" t="str">
        <f t="shared" ca="1" si="3"/>
        <v/>
      </c>
      <c r="F11" s="15" t="str">
        <f t="shared" ca="1" si="4"/>
        <v/>
      </c>
      <c r="G11" s="15" t="str">
        <f t="shared" ca="1" si="5"/>
        <v/>
      </c>
    </row>
    <row r="12" spans="1:7" x14ac:dyDescent="0.25">
      <c r="A12" s="9"/>
      <c r="B12" s="13" t="str">
        <f t="shared" ca="1" si="0"/>
        <v/>
      </c>
      <c r="C12" s="14" t="str">
        <f t="shared" ca="1" si="1"/>
        <v/>
      </c>
      <c r="D12" s="14" t="str">
        <f t="shared" ca="1" si="2"/>
        <v/>
      </c>
      <c r="E12" s="14" t="str">
        <f t="shared" ca="1" si="3"/>
        <v/>
      </c>
      <c r="F12" s="15" t="str">
        <f t="shared" ca="1" si="4"/>
        <v/>
      </c>
      <c r="G12" s="15" t="str">
        <f t="shared" ca="1" si="5"/>
        <v/>
      </c>
    </row>
    <row r="13" spans="1:7" x14ac:dyDescent="0.25">
      <c r="A13" s="9"/>
      <c r="B13" s="13" t="str">
        <f t="shared" ca="1" si="0"/>
        <v/>
      </c>
      <c r="C13" s="14" t="str">
        <f t="shared" ca="1" si="1"/>
        <v/>
      </c>
      <c r="D13" s="14" t="str">
        <f t="shared" ca="1" si="2"/>
        <v/>
      </c>
      <c r="E13" s="14" t="str">
        <f t="shared" ca="1" si="3"/>
        <v/>
      </c>
      <c r="F13" s="15" t="str">
        <f t="shared" ca="1" si="4"/>
        <v/>
      </c>
      <c r="G13" s="15" t="str">
        <f t="shared" ca="1" si="5"/>
        <v/>
      </c>
    </row>
    <row r="14" spans="1:7" x14ac:dyDescent="0.25">
      <c r="A14" s="9"/>
      <c r="B14" s="13" t="str">
        <f t="shared" ca="1" si="0"/>
        <v/>
      </c>
      <c r="C14" s="14" t="str">
        <f t="shared" ca="1" si="1"/>
        <v/>
      </c>
      <c r="D14" s="14" t="str">
        <f t="shared" ca="1" si="2"/>
        <v/>
      </c>
      <c r="E14" s="14" t="str">
        <f t="shared" ca="1" si="3"/>
        <v/>
      </c>
      <c r="F14" s="15" t="str">
        <f t="shared" ca="1" si="4"/>
        <v/>
      </c>
      <c r="G14" s="15" t="str">
        <f t="shared" ca="1" si="5"/>
        <v/>
      </c>
    </row>
    <row r="15" spans="1:7" x14ac:dyDescent="0.25">
      <c r="A15" s="9"/>
      <c r="B15" s="13" t="str">
        <f t="shared" ca="1" si="0"/>
        <v/>
      </c>
      <c r="C15" s="14" t="str">
        <f t="shared" ca="1" si="1"/>
        <v/>
      </c>
      <c r="D15" s="14" t="str">
        <f t="shared" ca="1" si="2"/>
        <v/>
      </c>
      <c r="E15" s="14" t="str">
        <f t="shared" ca="1" si="3"/>
        <v/>
      </c>
      <c r="F15" s="15" t="str">
        <f t="shared" ca="1" si="4"/>
        <v/>
      </c>
      <c r="G15" s="15" t="str">
        <f t="shared" ca="1" si="5"/>
        <v/>
      </c>
    </row>
    <row r="16" spans="1:7" x14ac:dyDescent="0.25">
      <c r="A16" s="9"/>
      <c r="B16" s="13" t="str">
        <f t="shared" ca="1" si="0"/>
        <v/>
      </c>
      <c r="C16" s="14" t="str">
        <f t="shared" ca="1" si="1"/>
        <v/>
      </c>
      <c r="D16" s="14" t="str">
        <f t="shared" ca="1" si="2"/>
        <v/>
      </c>
      <c r="E16" s="14" t="str">
        <f t="shared" ca="1" si="3"/>
        <v/>
      </c>
      <c r="F16" s="15" t="str">
        <f t="shared" ca="1" si="4"/>
        <v/>
      </c>
      <c r="G16" s="15" t="str">
        <f t="shared" ca="1" si="5"/>
        <v/>
      </c>
    </row>
    <row r="17" spans="1:7" x14ac:dyDescent="0.25">
      <c r="A17" s="9"/>
      <c r="B17" s="13" t="str">
        <f t="shared" ca="1" si="0"/>
        <v/>
      </c>
      <c r="C17" s="14" t="str">
        <f t="shared" ca="1" si="1"/>
        <v/>
      </c>
      <c r="D17" s="14" t="str">
        <f t="shared" ca="1" si="2"/>
        <v/>
      </c>
      <c r="E17" s="14" t="str">
        <f t="shared" ca="1" si="3"/>
        <v/>
      </c>
      <c r="F17" s="15" t="str">
        <f t="shared" ca="1" si="4"/>
        <v/>
      </c>
      <c r="G17" s="15" t="str">
        <f t="shared" ca="1" si="5"/>
        <v/>
      </c>
    </row>
    <row r="18" spans="1:7" x14ac:dyDescent="0.25">
      <c r="A18" s="9"/>
      <c r="B18" s="13" t="str">
        <f t="shared" ca="1" si="0"/>
        <v/>
      </c>
      <c r="C18" s="14" t="str">
        <f t="shared" ca="1" si="1"/>
        <v/>
      </c>
      <c r="D18" s="14" t="str">
        <f t="shared" ca="1" si="2"/>
        <v/>
      </c>
      <c r="E18" s="14" t="str">
        <f t="shared" ca="1" si="3"/>
        <v/>
      </c>
      <c r="F18" s="15" t="str">
        <f t="shared" ca="1" si="4"/>
        <v/>
      </c>
      <c r="G18" s="15" t="str">
        <f t="shared" ca="1" si="5"/>
        <v/>
      </c>
    </row>
    <row r="19" spans="1:7" x14ac:dyDescent="0.25">
      <c r="A19" s="9"/>
      <c r="B19" s="13" t="str">
        <f t="shared" ca="1" si="0"/>
        <v/>
      </c>
      <c r="C19" s="14" t="str">
        <f t="shared" ca="1" si="1"/>
        <v/>
      </c>
      <c r="D19" s="14" t="str">
        <f t="shared" ca="1" si="2"/>
        <v/>
      </c>
      <c r="E19" s="14" t="str">
        <f t="shared" ca="1" si="3"/>
        <v/>
      </c>
      <c r="F19" s="15" t="str">
        <f t="shared" ca="1" si="4"/>
        <v/>
      </c>
      <c r="G19" s="15" t="str">
        <f t="shared" ca="1" si="5"/>
        <v/>
      </c>
    </row>
    <row r="20" spans="1:7" x14ac:dyDescent="0.25">
      <c r="A20" s="9"/>
      <c r="B20" s="13" t="str">
        <f t="shared" ca="1" si="0"/>
        <v/>
      </c>
      <c r="C20" s="14" t="str">
        <f t="shared" ca="1" si="1"/>
        <v/>
      </c>
      <c r="D20" s="14" t="str">
        <f t="shared" ca="1" si="2"/>
        <v/>
      </c>
      <c r="E20" s="14" t="str">
        <f t="shared" ca="1" si="3"/>
        <v/>
      </c>
      <c r="F20" s="15" t="str">
        <f t="shared" ca="1" si="4"/>
        <v/>
      </c>
      <c r="G20" s="15" t="str">
        <f t="shared" ca="1" si="5"/>
        <v/>
      </c>
    </row>
    <row r="21" spans="1:7" x14ac:dyDescent="0.25">
      <c r="A21" s="9"/>
      <c r="B21" s="13" t="str">
        <f t="shared" ca="1" si="0"/>
        <v/>
      </c>
      <c r="C21" s="14" t="str">
        <f t="shared" ca="1" si="1"/>
        <v/>
      </c>
      <c r="D21" s="14" t="str">
        <f t="shared" ca="1" si="2"/>
        <v/>
      </c>
      <c r="E21" s="14" t="str">
        <f t="shared" ca="1" si="3"/>
        <v/>
      </c>
      <c r="F21" s="15" t="str">
        <f t="shared" ca="1" si="4"/>
        <v/>
      </c>
      <c r="G21" s="15" t="str">
        <f t="shared" ca="1" si="5"/>
        <v/>
      </c>
    </row>
    <row r="22" spans="1:7" x14ac:dyDescent="0.25">
      <c r="A22" s="9"/>
      <c r="B22" s="13" t="str">
        <f t="shared" ca="1" si="0"/>
        <v/>
      </c>
      <c r="C22" s="14" t="str">
        <f t="shared" ca="1" si="1"/>
        <v/>
      </c>
      <c r="D22" s="14" t="str">
        <f t="shared" ca="1" si="2"/>
        <v/>
      </c>
      <c r="E22" s="14" t="str">
        <f t="shared" ca="1" si="3"/>
        <v/>
      </c>
      <c r="F22" s="15" t="str">
        <f t="shared" ca="1" si="4"/>
        <v/>
      </c>
      <c r="G22" s="15" t="str">
        <f t="shared" ca="1" si="5"/>
        <v/>
      </c>
    </row>
    <row r="23" spans="1:7" x14ac:dyDescent="0.25">
      <c r="A23" s="9"/>
      <c r="B23" s="13" t="str">
        <f t="shared" ca="1" si="0"/>
        <v/>
      </c>
      <c r="C23" s="14" t="str">
        <f t="shared" ca="1" si="1"/>
        <v/>
      </c>
      <c r="D23" s="14" t="str">
        <f t="shared" ca="1" si="2"/>
        <v/>
      </c>
      <c r="E23" s="14" t="str">
        <f t="shared" ca="1" si="3"/>
        <v/>
      </c>
      <c r="F23" s="15" t="str">
        <f t="shared" ca="1" si="4"/>
        <v/>
      </c>
      <c r="G23" s="15" t="str">
        <f t="shared" ca="1" si="5"/>
        <v/>
      </c>
    </row>
    <row r="24" spans="1:7" x14ac:dyDescent="0.25">
      <c r="A24" s="9"/>
      <c r="B24" s="13" t="str">
        <f t="shared" ca="1" si="0"/>
        <v/>
      </c>
      <c r="C24" s="14" t="str">
        <f t="shared" ca="1" si="1"/>
        <v/>
      </c>
      <c r="D24" s="14" t="str">
        <f t="shared" ca="1" si="2"/>
        <v/>
      </c>
      <c r="E24" s="14" t="str">
        <f t="shared" ca="1" si="3"/>
        <v/>
      </c>
      <c r="F24" s="15" t="str">
        <f t="shared" ca="1" si="4"/>
        <v/>
      </c>
      <c r="G24" s="15" t="str">
        <f t="shared" ca="1" si="5"/>
        <v/>
      </c>
    </row>
    <row r="25" spans="1:7" x14ac:dyDescent="0.25">
      <c r="B25" s="5" t="s">
        <v>24</v>
      </c>
      <c r="C25" s="16">
        <f ca="1">SUM(C5:C24)</f>
        <v>0</v>
      </c>
      <c r="D25" s="16">
        <f ca="1">SUM(D5:D24)</f>
        <v>504</v>
      </c>
      <c r="E25" s="16">
        <f ca="1">SUM(E5:E24)</f>
        <v>0</v>
      </c>
      <c r="F25" s="17">
        <f ca="1">SUM(F5:F24)</f>
        <v>0</v>
      </c>
      <c r="G25" s="17">
        <f ca="1">SUM(G5:G24)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1"/>
  <sheetViews>
    <sheetView showGridLines="0" tabSelected="1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/>
      <c r="C3" s="31"/>
      <c r="D3" s="31"/>
    </row>
    <row r="4" spans="1:11" x14ac:dyDescent="0.25">
      <c r="A4" s="5" t="s">
        <v>2</v>
      </c>
      <c r="B4" s="32">
        <f>SetYear</f>
        <v>2026</v>
      </c>
      <c r="C4" s="31"/>
      <c r="D4" s="31"/>
    </row>
    <row r="5" spans="1:11" x14ac:dyDescent="0.25">
      <c r="A5" s="5" t="s">
        <v>3</v>
      </c>
      <c r="B5" s="32">
        <f>SetMonth</f>
        <v>11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46327</v>
      </c>
      <c r="B8" s="20" t="str">
        <f t="shared" ref="B8:B38" si="0">IF(A8="","",CHOOSE(WEEKDAY(A8,2),"Po","Ut","St","Št","Pi","So","Ne"))</f>
        <v>Ne</v>
      </c>
      <c r="C8" s="21"/>
      <c r="D8" s="21"/>
      <c r="E8" s="22"/>
      <c r="F8" s="22"/>
      <c r="G8" s="23">
        <f t="shared" ref="G8:G38" si="1">MAX(0,IF(OR(C8="",D8=""),0,MOD(D8-C8,1)*24)-N(E8)/60)</f>
        <v>0</v>
      </c>
      <c r="H8" s="23">
        <f t="shared" ref="H8:H38" si="2">IF(A8="",0,IF(OR(WEEKDAY(A8,2)&gt;5,COUNTIF(Holidays,A8)&gt;0),0,$B$6))</f>
        <v>0</v>
      </c>
      <c r="I8" s="23">
        <f t="shared" ref="I8:I38" si="3">MAX(0,G8-H8)</f>
        <v>0</v>
      </c>
      <c r="J8" s="24" t="str">
        <f t="shared" ref="J8:J38" ca="1" si="4">IF(A8="","",IF(AND(C8&lt;&gt;"",D8=""),"Chýba odchod",IF(AND(C8="",D8&lt;&gt;""),"Chýba príchod",IF(AND(G8&gt;0,F8&lt;&gt;""),"Absencia aj práca",IF(AND(IF(OR(C8="",D8=""),0,MOD(D8-C8,1)*24)&gt;6,N(E8)&lt;SetBreak),"Krátka prestávka",IF(IF(OR(C8="",D8=""),0,MOD(D8-C8,1)*24)&gt;12,"Zmena &gt; 12 h",IF(AND(H8&gt;0,G8=0,F8="",A8&lt;TODAY()),"Prázdny pracovný deň","")))))))</f>
        <v/>
      </c>
      <c r="K8" s="9"/>
    </row>
    <row r="9" spans="1:11" x14ac:dyDescent="0.25">
      <c r="A9" s="19">
        <f>IF(2&lt;=DAY(DATE($B$4,$B$5+1,0)),DATE($B$4,$B$5,2),"")</f>
        <v>46328</v>
      </c>
      <c r="B9" s="20" t="str">
        <f t="shared" si="0"/>
        <v>Po</v>
      </c>
      <c r="C9" s="21"/>
      <c r="D9" s="21"/>
      <c r="E9" s="22"/>
      <c r="F9" s="22"/>
      <c r="G9" s="23">
        <f t="shared" si="1"/>
        <v>0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46329</v>
      </c>
      <c r="B10" s="20" t="str">
        <f t="shared" si="0"/>
        <v>Ut</v>
      </c>
      <c r="C10" s="21"/>
      <c r="D10" s="21"/>
      <c r="E10" s="22"/>
      <c r="F10" s="22"/>
      <c r="G10" s="23">
        <f t="shared" si="1"/>
        <v>0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46330</v>
      </c>
      <c r="B11" s="20" t="str">
        <f t="shared" si="0"/>
        <v>St</v>
      </c>
      <c r="C11" s="21"/>
      <c r="D11" s="21"/>
      <c r="E11" s="22"/>
      <c r="F11" s="22"/>
      <c r="G11" s="23">
        <f t="shared" si="1"/>
        <v>0</v>
      </c>
      <c r="H11" s="23">
        <f t="shared" si="2"/>
        <v>8</v>
      </c>
      <c r="I11" s="23">
        <f t="shared" si="3"/>
        <v>0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46331</v>
      </c>
      <c r="B12" s="20" t="str">
        <f t="shared" si="0"/>
        <v>Št</v>
      </c>
      <c r="C12" s="21"/>
      <c r="D12" s="21"/>
      <c r="E12" s="22"/>
      <c r="F12" s="22"/>
      <c r="G12" s="23">
        <f t="shared" si="1"/>
        <v>0</v>
      </c>
      <c r="H12" s="23">
        <f t="shared" si="2"/>
        <v>8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46332</v>
      </c>
      <c r="B13" s="20" t="str">
        <f t="shared" si="0"/>
        <v>Pi</v>
      </c>
      <c r="C13" s="21"/>
      <c r="D13" s="21"/>
      <c r="E13" s="22"/>
      <c r="F13" s="22"/>
      <c r="G13" s="23">
        <f t="shared" si="1"/>
        <v>0</v>
      </c>
      <c r="H13" s="23">
        <f t="shared" si="2"/>
        <v>8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46333</v>
      </c>
      <c r="B14" s="20" t="str">
        <f t="shared" si="0"/>
        <v>So</v>
      </c>
      <c r="C14" s="21"/>
      <c r="D14" s="21"/>
      <c r="E14" s="22"/>
      <c r="F14" s="22"/>
      <c r="G14" s="23">
        <f t="shared" si="1"/>
        <v>0</v>
      </c>
      <c r="H14" s="23">
        <f t="shared" si="2"/>
        <v>0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46334</v>
      </c>
      <c r="B15" s="20" t="str">
        <f t="shared" si="0"/>
        <v>Ne</v>
      </c>
      <c r="C15" s="21"/>
      <c r="D15" s="21"/>
      <c r="E15" s="22"/>
      <c r="F15" s="22"/>
      <c r="G15" s="23">
        <f t="shared" si="1"/>
        <v>0</v>
      </c>
      <c r="H15" s="23">
        <f t="shared" si="2"/>
        <v>0</v>
      </c>
      <c r="I15" s="23">
        <f t="shared" si="3"/>
        <v>0</v>
      </c>
      <c r="J15" s="24" t="str">
        <f t="shared" ca="1" si="4"/>
        <v/>
      </c>
      <c r="K15" s="9"/>
    </row>
    <row r="16" spans="1:11" x14ac:dyDescent="0.25">
      <c r="A16" s="19">
        <f>IF(9&lt;=DAY(DATE($B$4,$B$5+1,0)),DATE($B$4,$B$5,9),"")</f>
        <v>46335</v>
      </c>
      <c r="B16" s="20" t="str">
        <f t="shared" si="0"/>
        <v>Po</v>
      </c>
      <c r="C16" s="21"/>
      <c r="D16" s="21"/>
      <c r="E16" s="22"/>
      <c r="F16" s="22"/>
      <c r="G16" s="23">
        <f t="shared" si="1"/>
        <v>0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46336</v>
      </c>
      <c r="B17" s="20" t="str">
        <f t="shared" si="0"/>
        <v>Ut</v>
      </c>
      <c r="C17" s="21"/>
      <c r="D17" s="21"/>
      <c r="E17" s="22"/>
      <c r="F17" s="22"/>
      <c r="G17" s="23">
        <f t="shared" si="1"/>
        <v>0</v>
      </c>
      <c r="H17" s="23">
        <f t="shared" si="2"/>
        <v>8</v>
      </c>
      <c r="I17" s="23">
        <f t="shared" si="3"/>
        <v>0</v>
      </c>
      <c r="J17" s="24" t="str">
        <f t="shared" ca="1" si="4"/>
        <v/>
      </c>
      <c r="K17" s="9"/>
    </row>
    <row r="18" spans="1:11" x14ac:dyDescent="0.25">
      <c r="A18" s="19">
        <f>IF(11&lt;=DAY(DATE($B$4,$B$5+1,0)),DATE($B$4,$B$5,11),"")</f>
        <v>46337</v>
      </c>
      <c r="B18" s="20" t="str">
        <f t="shared" si="0"/>
        <v>St</v>
      </c>
      <c r="C18" s="21"/>
      <c r="D18" s="21"/>
      <c r="E18" s="22"/>
      <c r="F18" s="22"/>
      <c r="G18" s="23">
        <f t="shared" si="1"/>
        <v>0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46338</v>
      </c>
      <c r="B19" s="20" t="str">
        <f t="shared" si="0"/>
        <v>Št</v>
      </c>
      <c r="C19" s="21"/>
      <c r="D19" s="21"/>
      <c r="E19" s="22"/>
      <c r="F19" s="22"/>
      <c r="G19" s="23">
        <f t="shared" si="1"/>
        <v>0</v>
      </c>
      <c r="H19" s="23">
        <f t="shared" si="2"/>
        <v>8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46339</v>
      </c>
      <c r="B20" s="20" t="str">
        <f t="shared" si="0"/>
        <v>Pi</v>
      </c>
      <c r="C20" s="21"/>
      <c r="D20" s="21"/>
      <c r="E20" s="22"/>
      <c r="F20" s="22"/>
      <c r="G20" s="23">
        <f t="shared" si="1"/>
        <v>0</v>
      </c>
      <c r="H20" s="23">
        <f t="shared" si="2"/>
        <v>8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46340</v>
      </c>
      <c r="B21" s="20" t="str">
        <f t="shared" si="0"/>
        <v>So</v>
      </c>
      <c r="C21" s="21"/>
      <c r="D21" s="21"/>
      <c r="E21" s="22"/>
      <c r="F21" s="22"/>
      <c r="G21" s="23">
        <f t="shared" si="1"/>
        <v>0</v>
      </c>
      <c r="H21" s="23">
        <f t="shared" si="2"/>
        <v>0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46341</v>
      </c>
      <c r="B22" s="20" t="str">
        <f t="shared" si="0"/>
        <v>Ne</v>
      </c>
      <c r="C22" s="21"/>
      <c r="D22" s="21"/>
      <c r="E22" s="22"/>
      <c r="F22" s="22"/>
      <c r="G22" s="23">
        <f t="shared" si="1"/>
        <v>0</v>
      </c>
      <c r="H22" s="23">
        <f t="shared" si="2"/>
        <v>0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46342</v>
      </c>
      <c r="B23" s="20" t="str">
        <f t="shared" si="0"/>
        <v>Po</v>
      </c>
      <c r="C23" s="21"/>
      <c r="D23" s="21"/>
      <c r="E23" s="22"/>
      <c r="F23" s="22"/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46343</v>
      </c>
      <c r="B24" s="20" t="str">
        <f t="shared" si="0"/>
        <v>Ut</v>
      </c>
      <c r="C24" s="21"/>
      <c r="D24" s="21"/>
      <c r="E24" s="22"/>
      <c r="F24" s="22"/>
      <c r="G24" s="23">
        <f t="shared" si="1"/>
        <v>0</v>
      </c>
      <c r="H24" s="23">
        <f t="shared" si="2"/>
        <v>8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46344</v>
      </c>
      <c r="B25" s="20" t="str">
        <f t="shared" si="0"/>
        <v>St</v>
      </c>
      <c r="C25" s="21"/>
      <c r="D25" s="21"/>
      <c r="E25" s="22"/>
      <c r="F25" s="22"/>
      <c r="G25" s="23">
        <f t="shared" si="1"/>
        <v>0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46345</v>
      </c>
      <c r="B26" s="20" t="str">
        <f t="shared" si="0"/>
        <v>Št</v>
      </c>
      <c r="C26" s="21"/>
      <c r="D26" s="21"/>
      <c r="E26" s="22"/>
      <c r="F26" s="22"/>
      <c r="G26" s="23">
        <f t="shared" si="1"/>
        <v>0</v>
      </c>
      <c r="H26" s="23">
        <f t="shared" si="2"/>
        <v>8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46346</v>
      </c>
      <c r="B27" s="20" t="str">
        <f t="shared" si="0"/>
        <v>Pi</v>
      </c>
      <c r="C27" s="21"/>
      <c r="D27" s="21"/>
      <c r="E27" s="22"/>
      <c r="F27" s="22"/>
      <c r="G27" s="23">
        <f t="shared" si="1"/>
        <v>0</v>
      </c>
      <c r="H27" s="23">
        <f t="shared" si="2"/>
        <v>8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46347</v>
      </c>
      <c r="B28" s="20" t="str">
        <f t="shared" si="0"/>
        <v>So</v>
      </c>
      <c r="C28" s="21"/>
      <c r="D28" s="21"/>
      <c r="E28" s="22"/>
      <c r="F28" s="22"/>
      <c r="G28" s="23">
        <f t="shared" si="1"/>
        <v>0</v>
      </c>
      <c r="H28" s="23">
        <f t="shared" si="2"/>
        <v>0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46348</v>
      </c>
      <c r="B29" s="20" t="str">
        <f t="shared" si="0"/>
        <v>Ne</v>
      </c>
      <c r="C29" s="21"/>
      <c r="D29" s="21"/>
      <c r="E29" s="22"/>
      <c r="F29" s="22"/>
      <c r="G29" s="23">
        <f t="shared" si="1"/>
        <v>0</v>
      </c>
      <c r="H29" s="23">
        <f t="shared" si="2"/>
        <v>0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46349</v>
      </c>
      <c r="B30" s="20" t="str">
        <f t="shared" si="0"/>
        <v>Po</v>
      </c>
      <c r="C30" s="21"/>
      <c r="D30" s="21"/>
      <c r="E30" s="22"/>
      <c r="F30" s="22"/>
      <c r="G30" s="23">
        <f t="shared" si="1"/>
        <v>0</v>
      </c>
      <c r="H30" s="23">
        <f t="shared" si="2"/>
        <v>8</v>
      </c>
      <c r="I30" s="23">
        <f t="shared" si="3"/>
        <v>0</v>
      </c>
      <c r="J30" s="24" t="str">
        <f t="shared" ca="1" si="4"/>
        <v/>
      </c>
      <c r="K30" s="9"/>
    </row>
    <row r="31" spans="1:11" x14ac:dyDescent="0.25">
      <c r="A31" s="19">
        <f>IF(24&lt;=DAY(DATE($B$4,$B$5+1,0)),DATE($B$4,$B$5,24),"")</f>
        <v>46350</v>
      </c>
      <c r="B31" s="20" t="str">
        <f t="shared" si="0"/>
        <v>Ut</v>
      </c>
      <c r="C31" s="21"/>
      <c r="D31" s="21"/>
      <c r="E31" s="22"/>
      <c r="F31" s="22"/>
      <c r="G31" s="23">
        <f t="shared" si="1"/>
        <v>0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46351</v>
      </c>
      <c r="B32" s="20" t="str">
        <f t="shared" si="0"/>
        <v>St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/>
      </c>
      <c r="K32" s="9"/>
    </row>
    <row r="33" spans="1:11" x14ac:dyDescent="0.25">
      <c r="A33" s="19">
        <f>IF(26&lt;=DAY(DATE($B$4,$B$5+1,0)),DATE($B$4,$B$5,26),"")</f>
        <v>46352</v>
      </c>
      <c r="B33" s="20" t="str">
        <f t="shared" si="0"/>
        <v>Št</v>
      </c>
      <c r="C33" s="21"/>
      <c r="D33" s="21"/>
      <c r="E33" s="22"/>
      <c r="F33" s="22"/>
      <c r="G33" s="23">
        <f t="shared" si="1"/>
        <v>0</v>
      </c>
      <c r="H33" s="23">
        <f t="shared" si="2"/>
        <v>8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46353</v>
      </c>
      <c r="B34" s="20" t="str">
        <f t="shared" si="0"/>
        <v>Pi</v>
      </c>
      <c r="C34" s="21"/>
      <c r="D34" s="21"/>
      <c r="E34" s="22"/>
      <c r="F34" s="22"/>
      <c r="G34" s="23">
        <f t="shared" si="1"/>
        <v>0</v>
      </c>
      <c r="H34" s="23">
        <f t="shared" si="2"/>
        <v>8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46354</v>
      </c>
      <c r="B35" s="20" t="str">
        <f t="shared" si="0"/>
        <v>So</v>
      </c>
      <c r="C35" s="21"/>
      <c r="D35" s="21"/>
      <c r="E35" s="22"/>
      <c r="F35" s="22"/>
      <c r="G35" s="23">
        <f t="shared" si="1"/>
        <v>0</v>
      </c>
      <c r="H35" s="23">
        <f t="shared" si="2"/>
        <v>0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46355</v>
      </c>
      <c r="B36" s="20" t="str">
        <f t="shared" si="0"/>
        <v>Ne</v>
      </c>
      <c r="C36" s="21"/>
      <c r="D36" s="21"/>
      <c r="E36" s="22"/>
      <c r="F36" s="22"/>
      <c r="G36" s="23">
        <f t="shared" si="1"/>
        <v>0</v>
      </c>
      <c r="H36" s="23">
        <f t="shared" si="2"/>
        <v>0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46356</v>
      </c>
      <c r="B37" s="20" t="str">
        <f t="shared" si="0"/>
        <v>Po</v>
      </c>
      <c r="C37" s="21"/>
      <c r="D37" s="21"/>
      <c r="E37" s="22"/>
      <c r="F37" s="22"/>
      <c r="G37" s="23">
        <f t="shared" si="1"/>
        <v>0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0</v>
      </c>
      <c r="G41" s="5" t="str">
        <f>IF(Nastavenia!$A$10="","",Nastavenia!$A$10)</f>
        <v>D</v>
      </c>
      <c r="H41" s="30" t="str">
        <f>IF(Nastavenia!$A$10="","",Nastavenia!$B$10)</f>
        <v>Dovolenka</v>
      </c>
      <c r="I41" s="31"/>
      <c r="J41" s="31"/>
      <c r="K41" s="27">
        <f>IF(Nastavenia!$A$10="","",COUNTIF($F$8:$F$38,Nastavenia!$A$10))</f>
        <v>0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168</v>
      </c>
      <c r="G42" s="5" t="str">
        <f>IF(Nastavenia!$A$11="","",Nastavenia!$A$11)</f>
        <v>PN</v>
      </c>
      <c r="H42" s="30" t="str">
        <f>IF(Nastavenia!$A$11="","",Nastavenia!$B$11)</f>
        <v>Práceneschopnosť</v>
      </c>
      <c r="I42" s="31"/>
      <c r="J42" s="31"/>
      <c r="K42" s="27">
        <f>IF(Nastavenia!$A$11="","",COUNTIF($F$8:$F$38,Nastavenia!$A$11))</f>
        <v>0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0</v>
      </c>
      <c r="G43" s="5" t="str">
        <f>IF(Nastavenia!$A$12="","",Nastavenia!$A$12)</f>
        <v>OČR</v>
      </c>
      <c r="H43" s="30" t="str">
        <f>IF(Nastavenia!$A$12="","",Nastavenia!$B$12)</f>
        <v>Ošetrovanie člena rodiny</v>
      </c>
      <c r="I43" s="31"/>
      <c r="J43" s="31"/>
      <c r="K43" s="27">
        <f>IF(Nastavenia!$A$12="","",COUNTIF($F$8:$F$38,Nastavenia!$A$12))</f>
        <v>0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-168</v>
      </c>
      <c r="G44" s="5" t="str">
        <f>IF(Nastavenia!$A$13="","",Nastavenia!$A$13)</f>
        <v>NV</v>
      </c>
      <c r="H44" s="30" t="str">
        <f>IF(Nastavenia!$A$13="","",Nastavenia!$B$13)</f>
        <v>Náhradné voľno</v>
      </c>
      <c r="I44" s="31"/>
      <c r="J44" s="31"/>
      <c r="K44" s="27">
        <f>IF(Nastavenia!$A$13="","",COUNTIF($F$8:$F$38,Nastavenia!$A$13))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0</v>
      </c>
      <c r="G45" s="5" t="str">
        <f>IF(Nastavenia!$A$14="","",Nastavenia!$A$14)</f>
        <v>SC</v>
      </c>
      <c r="H45" s="30" t="str">
        <f>IF(Nastavenia!$A$14="","",Nastavenia!$B$14)</f>
        <v>Služobná cesta</v>
      </c>
      <c r="I45" s="31"/>
      <c r="J45" s="31"/>
      <c r="K45" s="27">
        <f>IF(Nastavenia!$A$14="","",COUNTIF($F$8:$F$38,Nastavenia!$A$14))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0</v>
      </c>
      <c r="G46" s="5" t="str">
        <f>IF(Nastavenia!$A$15="","",Nastavenia!$A$15)</f>
        <v>HO</v>
      </c>
      <c r="H46" s="30" t="str">
        <f>IF(Nastavenia!$A$15="","",Nastavenia!$B$15)</f>
        <v>Home office</v>
      </c>
      <c r="I46" s="31"/>
      <c r="J46" s="31"/>
      <c r="K46" s="27">
        <f>IF(Nastavenia!$A$15="","",COUNTIF($F$8:$F$38,Nastavenia!$A$15))</f>
        <v>0</v>
      </c>
    </row>
    <row r="47" spans="1:11" x14ac:dyDescent="0.25">
      <c r="G47" s="5" t="str">
        <f>IF(Nastavenia!$A$16="","",Nastavenia!$A$16)</f>
        <v>NE</v>
      </c>
      <c r="H47" s="30" t="str">
        <f>IF(Nastavenia!$A$16="","",Nastavenia!$B$16)</f>
        <v>Neplatené voľno</v>
      </c>
      <c r="I47" s="31"/>
      <c r="J47" s="31"/>
      <c r="K47" s="27">
        <f>IF(Nastavenia!$A$16="","",COUNTIF($F$8:$F$38,Nastavenia!$A$16))</f>
        <v>0</v>
      </c>
    </row>
    <row r="48" spans="1:11" x14ac:dyDescent="0.25">
      <c r="G48" s="5" t="str">
        <f>IF(Nastavenia!$A$17="","",Nastavenia!$A$17)</f>
        <v/>
      </c>
      <c r="H48" s="30" t="str">
        <f>IF(Nastavenia!$A$17="","",Nastavenia!$B$17)</f>
        <v/>
      </c>
      <c r="I48" s="31"/>
      <c r="J48" s="31"/>
      <c r="K48" s="27" t="str">
        <f>IF(Nastavenia!$A$17="","",COUNTIF($F$8:$F$38,Nastavenia!$A$17))</f>
        <v/>
      </c>
    </row>
    <row r="49" spans="7:11" x14ac:dyDescent="0.25">
      <c r="G49" s="5" t="str">
        <f>IF(Nastavenia!$A$18="","",Nastavenia!$A$18)</f>
        <v/>
      </c>
      <c r="H49" s="30" t="str">
        <f>IF(Nastavenia!$A$18="","",Nastavenia!$B$18)</f>
        <v/>
      </c>
      <c r="I49" s="31"/>
      <c r="J49" s="31"/>
      <c r="K49" s="27" t="str">
        <f>IF(Nastavenia!$A$18="","",COUNTIF($F$8:$F$38,Nastavenia!$A$18))</f>
        <v/>
      </c>
    </row>
    <row r="50" spans="7:11" x14ac:dyDescent="0.25">
      <c r="G50" s="5" t="str">
        <f>IF(Nastavenia!$A$19="","",Nastavenia!$A$19)</f>
        <v/>
      </c>
      <c r="H50" s="30" t="str">
        <f>IF(Nastavenia!$A$19="","",Nastavenia!$B$19)</f>
        <v/>
      </c>
      <c r="I50" s="31"/>
      <c r="J50" s="31"/>
      <c r="K50" s="27" t="str">
        <f>IF(Nastavenia!$A$19="","",COUNTIF($F$8:$F$38,Nastavenia!$A$19))</f>
        <v/>
      </c>
    </row>
    <row r="51" spans="7:11" x14ac:dyDescent="0.25">
      <c r="J51" s="5" t="s">
        <v>24</v>
      </c>
      <c r="K51" s="29">
        <f>COUNTIF($F$8:$F$38,"?*")</f>
        <v>0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3" priority="1">
      <formula>AND($A8&lt;&gt;"",$H8=0)</formula>
    </cfRule>
  </conditionalFormatting>
  <dataValidations count="3">
    <dataValidation type="time" allowBlank="1" error="0:00 – 23:59" sqref="C8:D38" xr:uid="{00000000-0002-0000-0300-000000000000}">
      <formula1>0</formula1>
      <formula2>0.999988426</formula2>
    </dataValidation>
    <dataValidation type="whole" allowBlank="1" sqref="E8:E38" xr:uid="{00000000-0002-0000-0300-000001000000}">
      <formula1>0</formula1>
      <formula2>600</formula2>
    </dataValidation>
    <dataValidation type="list" allowBlank="1" sqref="F8:F38" xr:uid="{00000000-0002-0000-0300-000002000000}">
      <formula1>AbsenceCodes</formula1>
    </dataValidation>
  </dataValidation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1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/>
      <c r="C3" s="31"/>
      <c r="D3" s="31"/>
    </row>
    <row r="4" spans="1:11" x14ac:dyDescent="0.25">
      <c r="A4" s="5" t="s">
        <v>2</v>
      </c>
      <c r="B4" s="32">
        <f>SetYear</f>
        <v>2026</v>
      </c>
      <c r="C4" s="31"/>
      <c r="D4" s="31"/>
    </row>
    <row r="5" spans="1:11" x14ac:dyDescent="0.25">
      <c r="A5" s="5" t="s">
        <v>3</v>
      </c>
      <c r="B5" s="32">
        <f>SetMonth</f>
        <v>11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46327</v>
      </c>
      <c r="B8" s="20" t="str">
        <f t="shared" ref="B8:B38" si="0">IF(A8="","",CHOOSE(WEEKDAY(A8,2),"Po","Ut","St","Št","Pi","So","Ne"))</f>
        <v>Ne</v>
      </c>
      <c r="C8" s="21"/>
      <c r="D8" s="21"/>
      <c r="E8" s="22"/>
      <c r="F8" s="22"/>
      <c r="G8" s="23">
        <f t="shared" ref="G8:G38" si="1">MAX(0,IF(OR(C8="",D8=""),0,MOD(D8-C8,1)*24)-N(E8)/60)</f>
        <v>0</v>
      </c>
      <c r="H8" s="23">
        <f t="shared" ref="H8:H38" si="2">IF(A8="",0,IF(OR(WEEKDAY(A8,2)&gt;5,COUNTIF(Holidays,A8)&gt;0),0,$B$6))</f>
        <v>0</v>
      </c>
      <c r="I8" s="23">
        <f t="shared" ref="I8:I38" si="3">MAX(0,G8-H8)</f>
        <v>0</v>
      </c>
      <c r="J8" s="24" t="str">
        <f t="shared" ref="J8:J38" ca="1" si="4">IF(A8="","",IF(AND(C8&lt;&gt;"",D8=""),"Chýba odchod",IF(AND(C8="",D8&lt;&gt;""),"Chýba príchod",IF(AND(G8&gt;0,F8&lt;&gt;""),"Absencia aj práca",IF(AND(IF(OR(C8="",D8=""),0,MOD(D8-C8,1)*24)&gt;6,N(E8)&lt;SetBreak),"Krátka prestávka",IF(IF(OR(C8="",D8=""),0,MOD(D8-C8,1)*24)&gt;12,"Zmena &gt; 12 h",IF(AND(H8&gt;0,G8=0,F8="",A8&lt;TODAY()),"Prázdny pracovný deň","")))))))</f>
        <v/>
      </c>
      <c r="K8" s="9"/>
    </row>
    <row r="9" spans="1:11" x14ac:dyDescent="0.25">
      <c r="A9" s="19">
        <f>IF(2&lt;=DAY(DATE($B$4,$B$5+1,0)),DATE($B$4,$B$5,2),"")</f>
        <v>46328</v>
      </c>
      <c r="B9" s="20" t="str">
        <f t="shared" si="0"/>
        <v>Po</v>
      </c>
      <c r="C9" s="21"/>
      <c r="D9" s="21"/>
      <c r="E9" s="22"/>
      <c r="F9" s="22"/>
      <c r="G9" s="23">
        <f t="shared" si="1"/>
        <v>0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46329</v>
      </c>
      <c r="B10" s="20" t="str">
        <f t="shared" si="0"/>
        <v>Ut</v>
      </c>
      <c r="C10" s="21"/>
      <c r="D10" s="21"/>
      <c r="E10" s="22"/>
      <c r="F10" s="22"/>
      <c r="G10" s="23">
        <f t="shared" si="1"/>
        <v>0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46330</v>
      </c>
      <c r="B11" s="20" t="str">
        <f t="shared" si="0"/>
        <v>St</v>
      </c>
      <c r="C11" s="21"/>
      <c r="D11" s="21"/>
      <c r="E11" s="22"/>
      <c r="F11" s="22"/>
      <c r="G11" s="23">
        <f t="shared" si="1"/>
        <v>0</v>
      </c>
      <c r="H11" s="23">
        <f t="shared" si="2"/>
        <v>8</v>
      </c>
      <c r="I11" s="23">
        <f t="shared" si="3"/>
        <v>0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46331</v>
      </c>
      <c r="B12" s="20" t="str">
        <f t="shared" si="0"/>
        <v>Št</v>
      </c>
      <c r="C12" s="21"/>
      <c r="D12" s="21"/>
      <c r="E12" s="22"/>
      <c r="F12" s="22"/>
      <c r="G12" s="23">
        <f t="shared" si="1"/>
        <v>0</v>
      </c>
      <c r="H12" s="23">
        <f t="shared" si="2"/>
        <v>8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46332</v>
      </c>
      <c r="B13" s="20" t="str">
        <f t="shared" si="0"/>
        <v>Pi</v>
      </c>
      <c r="C13" s="21"/>
      <c r="D13" s="21"/>
      <c r="E13" s="22"/>
      <c r="F13" s="22"/>
      <c r="G13" s="23">
        <f t="shared" si="1"/>
        <v>0</v>
      </c>
      <c r="H13" s="23">
        <f t="shared" si="2"/>
        <v>8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46333</v>
      </c>
      <c r="B14" s="20" t="str">
        <f t="shared" si="0"/>
        <v>So</v>
      </c>
      <c r="C14" s="21"/>
      <c r="D14" s="21"/>
      <c r="E14" s="22"/>
      <c r="F14" s="22"/>
      <c r="G14" s="23">
        <f t="shared" si="1"/>
        <v>0</v>
      </c>
      <c r="H14" s="23">
        <f t="shared" si="2"/>
        <v>0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46334</v>
      </c>
      <c r="B15" s="20" t="str">
        <f t="shared" si="0"/>
        <v>Ne</v>
      </c>
      <c r="C15" s="21"/>
      <c r="D15" s="21"/>
      <c r="E15" s="22"/>
      <c r="F15" s="22"/>
      <c r="G15" s="23">
        <f t="shared" si="1"/>
        <v>0</v>
      </c>
      <c r="H15" s="23">
        <f t="shared" si="2"/>
        <v>0</v>
      </c>
      <c r="I15" s="23">
        <f t="shared" si="3"/>
        <v>0</v>
      </c>
      <c r="J15" s="24" t="str">
        <f t="shared" ca="1" si="4"/>
        <v/>
      </c>
      <c r="K15" s="9"/>
    </row>
    <row r="16" spans="1:11" x14ac:dyDescent="0.25">
      <c r="A16" s="19">
        <f>IF(9&lt;=DAY(DATE($B$4,$B$5+1,0)),DATE($B$4,$B$5,9),"")</f>
        <v>46335</v>
      </c>
      <c r="B16" s="20" t="str">
        <f t="shared" si="0"/>
        <v>Po</v>
      </c>
      <c r="C16" s="21"/>
      <c r="D16" s="21"/>
      <c r="E16" s="22"/>
      <c r="F16" s="22"/>
      <c r="G16" s="23">
        <f t="shared" si="1"/>
        <v>0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46336</v>
      </c>
      <c r="B17" s="20" t="str">
        <f t="shared" si="0"/>
        <v>Ut</v>
      </c>
      <c r="C17" s="21"/>
      <c r="D17" s="21"/>
      <c r="E17" s="22"/>
      <c r="F17" s="22"/>
      <c r="G17" s="23">
        <f t="shared" si="1"/>
        <v>0</v>
      </c>
      <c r="H17" s="23">
        <f t="shared" si="2"/>
        <v>8</v>
      </c>
      <c r="I17" s="23">
        <f t="shared" si="3"/>
        <v>0</v>
      </c>
      <c r="J17" s="24" t="str">
        <f t="shared" ca="1" si="4"/>
        <v/>
      </c>
      <c r="K17" s="9"/>
    </row>
    <row r="18" spans="1:11" x14ac:dyDescent="0.25">
      <c r="A18" s="19">
        <f>IF(11&lt;=DAY(DATE($B$4,$B$5+1,0)),DATE($B$4,$B$5,11),"")</f>
        <v>46337</v>
      </c>
      <c r="B18" s="20" t="str">
        <f t="shared" si="0"/>
        <v>St</v>
      </c>
      <c r="C18" s="21"/>
      <c r="D18" s="21"/>
      <c r="E18" s="22"/>
      <c r="F18" s="22"/>
      <c r="G18" s="23">
        <f t="shared" si="1"/>
        <v>0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46338</v>
      </c>
      <c r="B19" s="20" t="str">
        <f t="shared" si="0"/>
        <v>Št</v>
      </c>
      <c r="C19" s="21"/>
      <c r="D19" s="21"/>
      <c r="E19" s="22"/>
      <c r="F19" s="22"/>
      <c r="G19" s="23">
        <f t="shared" si="1"/>
        <v>0</v>
      </c>
      <c r="H19" s="23">
        <f t="shared" si="2"/>
        <v>8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46339</v>
      </c>
      <c r="B20" s="20" t="str">
        <f t="shared" si="0"/>
        <v>Pi</v>
      </c>
      <c r="C20" s="21"/>
      <c r="D20" s="21"/>
      <c r="E20" s="22"/>
      <c r="F20" s="22"/>
      <c r="G20" s="23">
        <f t="shared" si="1"/>
        <v>0</v>
      </c>
      <c r="H20" s="23">
        <f t="shared" si="2"/>
        <v>8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46340</v>
      </c>
      <c r="B21" s="20" t="str">
        <f t="shared" si="0"/>
        <v>So</v>
      </c>
      <c r="C21" s="21"/>
      <c r="D21" s="21"/>
      <c r="E21" s="22"/>
      <c r="F21" s="22"/>
      <c r="G21" s="23">
        <f t="shared" si="1"/>
        <v>0</v>
      </c>
      <c r="H21" s="23">
        <f t="shared" si="2"/>
        <v>0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46341</v>
      </c>
      <c r="B22" s="20" t="str">
        <f t="shared" si="0"/>
        <v>Ne</v>
      </c>
      <c r="C22" s="21"/>
      <c r="D22" s="21"/>
      <c r="E22" s="22"/>
      <c r="F22" s="22"/>
      <c r="G22" s="23">
        <f t="shared" si="1"/>
        <v>0</v>
      </c>
      <c r="H22" s="23">
        <f t="shared" si="2"/>
        <v>0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46342</v>
      </c>
      <c r="B23" s="20" t="str">
        <f t="shared" si="0"/>
        <v>Po</v>
      </c>
      <c r="C23" s="21"/>
      <c r="D23" s="21"/>
      <c r="E23" s="22"/>
      <c r="F23" s="22"/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46343</v>
      </c>
      <c r="B24" s="20" t="str">
        <f t="shared" si="0"/>
        <v>Ut</v>
      </c>
      <c r="C24" s="21"/>
      <c r="D24" s="21"/>
      <c r="E24" s="22"/>
      <c r="F24" s="22"/>
      <c r="G24" s="23">
        <f t="shared" si="1"/>
        <v>0</v>
      </c>
      <c r="H24" s="23">
        <f t="shared" si="2"/>
        <v>8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46344</v>
      </c>
      <c r="B25" s="20" t="str">
        <f t="shared" si="0"/>
        <v>St</v>
      </c>
      <c r="C25" s="21"/>
      <c r="D25" s="21"/>
      <c r="E25" s="22"/>
      <c r="F25" s="22"/>
      <c r="G25" s="23">
        <f t="shared" si="1"/>
        <v>0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46345</v>
      </c>
      <c r="B26" s="20" t="str">
        <f t="shared" si="0"/>
        <v>Št</v>
      </c>
      <c r="C26" s="21"/>
      <c r="D26" s="21"/>
      <c r="E26" s="22"/>
      <c r="F26" s="22"/>
      <c r="G26" s="23">
        <f t="shared" si="1"/>
        <v>0</v>
      </c>
      <c r="H26" s="23">
        <f t="shared" si="2"/>
        <v>8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46346</v>
      </c>
      <c r="B27" s="20" t="str">
        <f t="shared" si="0"/>
        <v>Pi</v>
      </c>
      <c r="C27" s="21"/>
      <c r="D27" s="21"/>
      <c r="E27" s="22"/>
      <c r="F27" s="22"/>
      <c r="G27" s="23">
        <f t="shared" si="1"/>
        <v>0</v>
      </c>
      <c r="H27" s="23">
        <f t="shared" si="2"/>
        <v>8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46347</v>
      </c>
      <c r="B28" s="20" t="str">
        <f t="shared" si="0"/>
        <v>So</v>
      </c>
      <c r="C28" s="21"/>
      <c r="D28" s="21"/>
      <c r="E28" s="22"/>
      <c r="F28" s="22"/>
      <c r="G28" s="23">
        <f t="shared" si="1"/>
        <v>0</v>
      </c>
      <c r="H28" s="23">
        <f t="shared" si="2"/>
        <v>0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46348</v>
      </c>
      <c r="B29" s="20" t="str">
        <f t="shared" si="0"/>
        <v>Ne</v>
      </c>
      <c r="C29" s="21"/>
      <c r="D29" s="21"/>
      <c r="E29" s="22"/>
      <c r="F29" s="22"/>
      <c r="G29" s="23">
        <f t="shared" si="1"/>
        <v>0</v>
      </c>
      <c r="H29" s="23">
        <f t="shared" si="2"/>
        <v>0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46349</v>
      </c>
      <c r="B30" s="20" t="str">
        <f t="shared" si="0"/>
        <v>Po</v>
      </c>
      <c r="C30" s="21"/>
      <c r="D30" s="21"/>
      <c r="E30" s="22"/>
      <c r="F30" s="22"/>
      <c r="G30" s="23">
        <f t="shared" si="1"/>
        <v>0</v>
      </c>
      <c r="H30" s="23">
        <f t="shared" si="2"/>
        <v>8</v>
      </c>
      <c r="I30" s="23">
        <f t="shared" si="3"/>
        <v>0</v>
      </c>
      <c r="J30" s="24" t="str">
        <f t="shared" ca="1" si="4"/>
        <v/>
      </c>
      <c r="K30" s="9"/>
    </row>
    <row r="31" spans="1:11" x14ac:dyDescent="0.25">
      <c r="A31" s="19">
        <f>IF(24&lt;=DAY(DATE($B$4,$B$5+1,0)),DATE($B$4,$B$5,24),"")</f>
        <v>46350</v>
      </c>
      <c r="B31" s="20" t="str">
        <f t="shared" si="0"/>
        <v>Ut</v>
      </c>
      <c r="C31" s="21"/>
      <c r="D31" s="21"/>
      <c r="E31" s="22"/>
      <c r="F31" s="22"/>
      <c r="G31" s="23">
        <f t="shared" si="1"/>
        <v>0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46351</v>
      </c>
      <c r="B32" s="20" t="str">
        <f t="shared" si="0"/>
        <v>St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/>
      </c>
      <c r="K32" s="9"/>
    </row>
    <row r="33" spans="1:11" x14ac:dyDescent="0.25">
      <c r="A33" s="19">
        <f>IF(26&lt;=DAY(DATE($B$4,$B$5+1,0)),DATE($B$4,$B$5,26),"")</f>
        <v>46352</v>
      </c>
      <c r="B33" s="20" t="str">
        <f t="shared" si="0"/>
        <v>Št</v>
      </c>
      <c r="C33" s="21"/>
      <c r="D33" s="21"/>
      <c r="E33" s="22"/>
      <c r="F33" s="22"/>
      <c r="G33" s="23">
        <f t="shared" si="1"/>
        <v>0</v>
      </c>
      <c r="H33" s="23">
        <f t="shared" si="2"/>
        <v>8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46353</v>
      </c>
      <c r="B34" s="20" t="str">
        <f t="shared" si="0"/>
        <v>Pi</v>
      </c>
      <c r="C34" s="21"/>
      <c r="D34" s="21"/>
      <c r="E34" s="22"/>
      <c r="F34" s="22"/>
      <c r="G34" s="23">
        <f t="shared" si="1"/>
        <v>0</v>
      </c>
      <c r="H34" s="23">
        <f t="shared" si="2"/>
        <v>8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46354</v>
      </c>
      <c r="B35" s="20" t="str">
        <f t="shared" si="0"/>
        <v>So</v>
      </c>
      <c r="C35" s="21"/>
      <c r="D35" s="21"/>
      <c r="E35" s="22"/>
      <c r="F35" s="22"/>
      <c r="G35" s="23">
        <f t="shared" si="1"/>
        <v>0</v>
      </c>
      <c r="H35" s="23">
        <f t="shared" si="2"/>
        <v>0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46355</v>
      </c>
      <c r="B36" s="20" t="str">
        <f t="shared" si="0"/>
        <v>Ne</v>
      </c>
      <c r="C36" s="21"/>
      <c r="D36" s="21"/>
      <c r="E36" s="22"/>
      <c r="F36" s="22"/>
      <c r="G36" s="23">
        <f t="shared" si="1"/>
        <v>0</v>
      </c>
      <c r="H36" s="23">
        <f t="shared" si="2"/>
        <v>0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46356</v>
      </c>
      <c r="B37" s="20" t="str">
        <f t="shared" si="0"/>
        <v>Po</v>
      </c>
      <c r="C37" s="21"/>
      <c r="D37" s="21"/>
      <c r="E37" s="22"/>
      <c r="F37" s="22"/>
      <c r="G37" s="23">
        <f t="shared" si="1"/>
        <v>0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0</v>
      </c>
      <c r="G41" s="5" t="str">
        <f>IF(Nastavenia!$A$10="","",Nastavenia!$A$10)</f>
        <v>D</v>
      </c>
      <c r="H41" s="30" t="str">
        <f>IF(Nastavenia!$A$10="","",Nastavenia!$B$10)</f>
        <v>Dovolenka</v>
      </c>
      <c r="I41" s="31"/>
      <c r="J41" s="31"/>
      <c r="K41" s="27">
        <f>IF(Nastavenia!$A$10="","",COUNTIF($F$8:$F$38,Nastavenia!$A$10))</f>
        <v>0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168</v>
      </c>
      <c r="G42" s="5" t="str">
        <f>IF(Nastavenia!$A$11="","",Nastavenia!$A$11)</f>
        <v>PN</v>
      </c>
      <c r="H42" s="30" t="str">
        <f>IF(Nastavenia!$A$11="","",Nastavenia!$B$11)</f>
        <v>Práceneschopnosť</v>
      </c>
      <c r="I42" s="31"/>
      <c r="J42" s="31"/>
      <c r="K42" s="27">
        <f>IF(Nastavenia!$A$11="","",COUNTIF($F$8:$F$38,Nastavenia!$A$11))</f>
        <v>0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0</v>
      </c>
      <c r="G43" s="5" t="str">
        <f>IF(Nastavenia!$A$12="","",Nastavenia!$A$12)</f>
        <v>OČR</v>
      </c>
      <c r="H43" s="30" t="str">
        <f>IF(Nastavenia!$A$12="","",Nastavenia!$B$12)</f>
        <v>Ošetrovanie člena rodiny</v>
      </c>
      <c r="I43" s="31"/>
      <c r="J43" s="31"/>
      <c r="K43" s="27">
        <f>IF(Nastavenia!$A$12="","",COUNTIF($F$8:$F$38,Nastavenia!$A$12))</f>
        <v>0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-168</v>
      </c>
      <c r="G44" s="5" t="str">
        <f>IF(Nastavenia!$A$13="","",Nastavenia!$A$13)</f>
        <v>NV</v>
      </c>
      <c r="H44" s="30" t="str">
        <f>IF(Nastavenia!$A$13="","",Nastavenia!$B$13)</f>
        <v>Náhradné voľno</v>
      </c>
      <c r="I44" s="31"/>
      <c r="J44" s="31"/>
      <c r="K44" s="27">
        <f>IF(Nastavenia!$A$13="","",COUNTIF($F$8:$F$38,Nastavenia!$A$13))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0</v>
      </c>
      <c r="G45" s="5" t="str">
        <f>IF(Nastavenia!$A$14="","",Nastavenia!$A$14)</f>
        <v>SC</v>
      </c>
      <c r="H45" s="30" t="str">
        <f>IF(Nastavenia!$A$14="","",Nastavenia!$B$14)</f>
        <v>Služobná cesta</v>
      </c>
      <c r="I45" s="31"/>
      <c r="J45" s="31"/>
      <c r="K45" s="27">
        <f>IF(Nastavenia!$A$14="","",COUNTIF($F$8:$F$38,Nastavenia!$A$14))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0</v>
      </c>
      <c r="G46" s="5" t="str">
        <f>IF(Nastavenia!$A$15="","",Nastavenia!$A$15)</f>
        <v>HO</v>
      </c>
      <c r="H46" s="30" t="str">
        <f>IF(Nastavenia!$A$15="","",Nastavenia!$B$15)</f>
        <v>Home office</v>
      </c>
      <c r="I46" s="31"/>
      <c r="J46" s="31"/>
      <c r="K46" s="27">
        <f>IF(Nastavenia!$A$15="","",COUNTIF($F$8:$F$38,Nastavenia!$A$15))</f>
        <v>0</v>
      </c>
    </row>
    <row r="47" spans="1:11" x14ac:dyDescent="0.25">
      <c r="G47" s="5" t="str">
        <f>IF(Nastavenia!$A$16="","",Nastavenia!$A$16)</f>
        <v>NE</v>
      </c>
      <c r="H47" s="30" t="str">
        <f>IF(Nastavenia!$A$16="","",Nastavenia!$B$16)</f>
        <v>Neplatené voľno</v>
      </c>
      <c r="I47" s="31"/>
      <c r="J47" s="31"/>
      <c r="K47" s="27">
        <f>IF(Nastavenia!$A$16="","",COUNTIF($F$8:$F$38,Nastavenia!$A$16))</f>
        <v>0</v>
      </c>
    </row>
    <row r="48" spans="1:11" x14ac:dyDescent="0.25">
      <c r="G48" s="5" t="str">
        <f>IF(Nastavenia!$A$17="","",Nastavenia!$A$17)</f>
        <v/>
      </c>
      <c r="H48" s="30" t="str">
        <f>IF(Nastavenia!$A$17="","",Nastavenia!$B$17)</f>
        <v/>
      </c>
      <c r="I48" s="31"/>
      <c r="J48" s="31"/>
      <c r="K48" s="27" t="str">
        <f>IF(Nastavenia!$A$17="","",COUNTIF($F$8:$F$38,Nastavenia!$A$17))</f>
        <v/>
      </c>
    </row>
    <row r="49" spans="7:11" x14ac:dyDescent="0.25">
      <c r="G49" s="5" t="str">
        <f>IF(Nastavenia!$A$18="","",Nastavenia!$A$18)</f>
        <v/>
      </c>
      <c r="H49" s="30" t="str">
        <f>IF(Nastavenia!$A$18="","",Nastavenia!$B$18)</f>
        <v/>
      </c>
      <c r="I49" s="31"/>
      <c r="J49" s="31"/>
      <c r="K49" s="27" t="str">
        <f>IF(Nastavenia!$A$18="","",COUNTIF($F$8:$F$38,Nastavenia!$A$18))</f>
        <v/>
      </c>
    </row>
    <row r="50" spans="7:11" x14ac:dyDescent="0.25">
      <c r="G50" s="5" t="str">
        <f>IF(Nastavenia!$A$19="","",Nastavenia!$A$19)</f>
        <v/>
      </c>
      <c r="H50" s="30" t="str">
        <f>IF(Nastavenia!$A$19="","",Nastavenia!$B$19)</f>
        <v/>
      </c>
      <c r="I50" s="31"/>
      <c r="J50" s="31"/>
      <c r="K50" s="27" t="str">
        <f>IF(Nastavenia!$A$19="","",COUNTIF($F$8:$F$38,Nastavenia!$A$19))</f>
        <v/>
      </c>
    </row>
    <row r="51" spans="7:11" x14ac:dyDescent="0.25">
      <c r="J51" s="5" t="s">
        <v>24</v>
      </c>
      <c r="K51" s="29">
        <f>COUNTIF($F$8:$F$38,"?*")</f>
        <v>0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2" priority="1">
      <formula>AND($A8&lt;&gt;"",$H8=0)</formula>
    </cfRule>
  </conditionalFormatting>
  <dataValidations count="3">
    <dataValidation type="time" allowBlank="1" error="0:00 – 23:59" sqref="C8:D38" xr:uid="{00000000-0002-0000-0400-000000000000}">
      <formula1>0</formula1>
      <formula2>0.999988426</formula2>
    </dataValidation>
    <dataValidation type="whole" allowBlank="1" sqref="E8:E38" xr:uid="{00000000-0002-0000-0400-000001000000}">
      <formula1>0</formula1>
      <formula2>600</formula2>
    </dataValidation>
    <dataValidation type="list" allowBlank="1" sqref="F8:F38" xr:uid="{00000000-0002-0000-0400-000002000000}">
      <formula1>AbsenceCodes</formula1>
    </dataValidation>
  </dataValidations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1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/>
      <c r="C3" s="31"/>
      <c r="D3" s="31"/>
    </row>
    <row r="4" spans="1:11" x14ac:dyDescent="0.25">
      <c r="A4" s="5" t="s">
        <v>2</v>
      </c>
      <c r="B4" s="32">
        <f>SetYear</f>
        <v>2026</v>
      </c>
      <c r="C4" s="31"/>
      <c r="D4" s="31"/>
    </row>
    <row r="5" spans="1:11" x14ac:dyDescent="0.25">
      <c r="A5" s="5" t="s">
        <v>3</v>
      </c>
      <c r="B5" s="32">
        <f>SetMonth</f>
        <v>11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46327</v>
      </c>
      <c r="B8" s="20" t="str">
        <f t="shared" ref="B8:B38" si="0">IF(A8="","",CHOOSE(WEEKDAY(A8,2),"Po","Ut","St","Št","Pi","So","Ne"))</f>
        <v>Ne</v>
      </c>
      <c r="C8" s="21"/>
      <c r="D8" s="21"/>
      <c r="E8" s="22"/>
      <c r="F8" s="22"/>
      <c r="G8" s="23">
        <f t="shared" ref="G8:G38" si="1">MAX(0,IF(OR(C8="",D8=""),0,MOD(D8-C8,1)*24)-N(E8)/60)</f>
        <v>0</v>
      </c>
      <c r="H8" s="23">
        <f t="shared" ref="H8:H38" si="2">IF(A8="",0,IF(OR(WEEKDAY(A8,2)&gt;5,COUNTIF(Holidays,A8)&gt;0),0,$B$6))</f>
        <v>0</v>
      </c>
      <c r="I8" s="23">
        <f t="shared" ref="I8:I38" si="3">MAX(0,G8-H8)</f>
        <v>0</v>
      </c>
      <c r="J8" s="24" t="str">
        <f t="shared" ref="J8:J38" ca="1" si="4">IF(A8="","",IF(AND(C8&lt;&gt;"",D8=""),"Chýba odchod",IF(AND(C8="",D8&lt;&gt;""),"Chýba príchod",IF(AND(G8&gt;0,F8&lt;&gt;""),"Absencia aj práca",IF(AND(IF(OR(C8="",D8=""),0,MOD(D8-C8,1)*24)&gt;6,N(E8)&lt;SetBreak),"Krátka prestávka",IF(IF(OR(C8="",D8=""),0,MOD(D8-C8,1)*24)&gt;12,"Zmena &gt; 12 h",IF(AND(H8&gt;0,G8=0,F8="",A8&lt;TODAY()),"Prázdny pracovný deň","")))))))</f>
        <v/>
      </c>
      <c r="K8" s="9"/>
    </row>
    <row r="9" spans="1:11" x14ac:dyDescent="0.25">
      <c r="A9" s="19">
        <f>IF(2&lt;=DAY(DATE($B$4,$B$5+1,0)),DATE($B$4,$B$5,2),"")</f>
        <v>46328</v>
      </c>
      <c r="B9" s="20" t="str">
        <f t="shared" si="0"/>
        <v>Po</v>
      </c>
      <c r="C9" s="21"/>
      <c r="D9" s="21"/>
      <c r="E9" s="22"/>
      <c r="F9" s="22"/>
      <c r="G9" s="23">
        <f t="shared" si="1"/>
        <v>0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46329</v>
      </c>
      <c r="B10" s="20" t="str">
        <f t="shared" si="0"/>
        <v>Ut</v>
      </c>
      <c r="C10" s="21"/>
      <c r="D10" s="21"/>
      <c r="E10" s="22"/>
      <c r="F10" s="22"/>
      <c r="G10" s="23">
        <f t="shared" si="1"/>
        <v>0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46330</v>
      </c>
      <c r="B11" s="20" t="str">
        <f t="shared" si="0"/>
        <v>St</v>
      </c>
      <c r="C11" s="21"/>
      <c r="D11" s="21"/>
      <c r="E11" s="22"/>
      <c r="F11" s="22"/>
      <c r="G11" s="23">
        <f t="shared" si="1"/>
        <v>0</v>
      </c>
      <c r="H11" s="23">
        <f t="shared" si="2"/>
        <v>8</v>
      </c>
      <c r="I11" s="23">
        <f t="shared" si="3"/>
        <v>0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46331</v>
      </c>
      <c r="B12" s="20" t="str">
        <f t="shared" si="0"/>
        <v>Št</v>
      </c>
      <c r="C12" s="21"/>
      <c r="D12" s="21"/>
      <c r="E12" s="22"/>
      <c r="F12" s="22"/>
      <c r="G12" s="23">
        <f t="shared" si="1"/>
        <v>0</v>
      </c>
      <c r="H12" s="23">
        <f t="shared" si="2"/>
        <v>8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46332</v>
      </c>
      <c r="B13" s="20" t="str">
        <f t="shared" si="0"/>
        <v>Pi</v>
      </c>
      <c r="C13" s="21"/>
      <c r="D13" s="21"/>
      <c r="E13" s="22"/>
      <c r="F13" s="22"/>
      <c r="G13" s="23">
        <f t="shared" si="1"/>
        <v>0</v>
      </c>
      <c r="H13" s="23">
        <f t="shared" si="2"/>
        <v>8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46333</v>
      </c>
      <c r="B14" s="20" t="str">
        <f t="shared" si="0"/>
        <v>So</v>
      </c>
      <c r="C14" s="21"/>
      <c r="D14" s="21"/>
      <c r="E14" s="22"/>
      <c r="F14" s="22"/>
      <c r="G14" s="23">
        <f t="shared" si="1"/>
        <v>0</v>
      </c>
      <c r="H14" s="23">
        <f t="shared" si="2"/>
        <v>0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46334</v>
      </c>
      <c r="B15" s="20" t="str">
        <f t="shared" si="0"/>
        <v>Ne</v>
      </c>
      <c r="C15" s="21"/>
      <c r="D15" s="21"/>
      <c r="E15" s="22"/>
      <c r="F15" s="22"/>
      <c r="G15" s="23">
        <f t="shared" si="1"/>
        <v>0</v>
      </c>
      <c r="H15" s="23">
        <f t="shared" si="2"/>
        <v>0</v>
      </c>
      <c r="I15" s="23">
        <f t="shared" si="3"/>
        <v>0</v>
      </c>
      <c r="J15" s="24" t="str">
        <f t="shared" ca="1" si="4"/>
        <v/>
      </c>
      <c r="K15" s="9"/>
    </row>
    <row r="16" spans="1:11" x14ac:dyDescent="0.25">
      <c r="A16" s="19">
        <f>IF(9&lt;=DAY(DATE($B$4,$B$5+1,0)),DATE($B$4,$B$5,9),"")</f>
        <v>46335</v>
      </c>
      <c r="B16" s="20" t="str">
        <f t="shared" si="0"/>
        <v>Po</v>
      </c>
      <c r="C16" s="21"/>
      <c r="D16" s="21"/>
      <c r="E16" s="22"/>
      <c r="F16" s="22"/>
      <c r="G16" s="23">
        <f t="shared" si="1"/>
        <v>0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46336</v>
      </c>
      <c r="B17" s="20" t="str">
        <f t="shared" si="0"/>
        <v>Ut</v>
      </c>
      <c r="C17" s="21"/>
      <c r="D17" s="21"/>
      <c r="E17" s="22"/>
      <c r="F17" s="22"/>
      <c r="G17" s="23">
        <f t="shared" si="1"/>
        <v>0</v>
      </c>
      <c r="H17" s="23">
        <f t="shared" si="2"/>
        <v>8</v>
      </c>
      <c r="I17" s="23">
        <f t="shared" si="3"/>
        <v>0</v>
      </c>
      <c r="J17" s="24" t="str">
        <f t="shared" ca="1" si="4"/>
        <v/>
      </c>
      <c r="K17" s="9"/>
    </row>
    <row r="18" spans="1:11" x14ac:dyDescent="0.25">
      <c r="A18" s="19">
        <f>IF(11&lt;=DAY(DATE($B$4,$B$5+1,0)),DATE($B$4,$B$5,11),"")</f>
        <v>46337</v>
      </c>
      <c r="B18" s="20" t="str">
        <f t="shared" si="0"/>
        <v>St</v>
      </c>
      <c r="C18" s="21"/>
      <c r="D18" s="21"/>
      <c r="E18" s="22"/>
      <c r="F18" s="22"/>
      <c r="G18" s="23">
        <f t="shared" si="1"/>
        <v>0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46338</v>
      </c>
      <c r="B19" s="20" t="str">
        <f t="shared" si="0"/>
        <v>Št</v>
      </c>
      <c r="C19" s="21"/>
      <c r="D19" s="21"/>
      <c r="E19" s="22"/>
      <c r="F19" s="22"/>
      <c r="G19" s="23">
        <f t="shared" si="1"/>
        <v>0</v>
      </c>
      <c r="H19" s="23">
        <f t="shared" si="2"/>
        <v>8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46339</v>
      </c>
      <c r="B20" s="20" t="str">
        <f t="shared" si="0"/>
        <v>Pi</v>
      </c>
      <c r="C20" s="21"/>
      <c r="D20" s="21"/>
      <c r="E20" s="22"/>
      <c r="F20" s="22"/>
      <c r="G20" s="23">
        <f t="shared" si="1"/>
        <v>0</v>
      </c>
      <c r="H20" s="23">
        <f t="shared" si="2"/>
        <v>8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46340</v>
      </c>
      <c r="B21" s="20" t="str">
        <f t="shared" si="0"/>
        <v>So</v>
      </c>
      <c r="C21" s="21"/>
      <c r="D21" s="21"/>
      <c r="E21" s="22"/>
      <c r="F21" s="22"/>
      <c r="G21" s="23">
        <f t="shared" si="1"/>
        <v>0</v>
      </c>
      <c r="H21" s="23">
        <f t="shared" si="2"/>
        <v>0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46341</v>
      </c>
      <c r="B22" s="20" t="str">
        <f t="shared" si="0"/>
        <v>Ne</v>
      </c>
      <c r="C22" s="21"/>
      <c r="D22" s="21"/>
      <c r="E22" s="22"/>
      <c r="F22" s="22"/>
      <c r="G22" s="23">
        <f t="shared" si="1"/>
        <v>0</v>
      </c>
      <c r="H22" s="23">
        <f t="shared" si="2"/>
        <v>0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46342</v>
      </c>
      <c r="B23" s="20" t="str">
        <f t="shared" si="0"/>
        <v>Po</v>
      </c>
      <c r="C23" s="21"/>
      <c r="D23" s="21"/>
      <c r="E23" s="22"/>
      <c r="F23" s="22"/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46343</v>
      </c>
      <c r="B24" s="20" t="str">
        <f t="shared" si="0"/>
        <v>Ut</v>
      </c>
      <c r="C24" s="21"/>
      <c r="D24" s="21"/>
      <c r="E24" s="22"/>
      <c r="F24" s="22"/>
      <c r="G24" s="23">
        <f t="shared" si="1"/>
        <v>0</v>
      </c>
      <c r="H24" s="23">
        <f t="shared" si="2"/>
        <v>8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46344</v>
      </c>
      <c r="B25" s="20" t="str">
        <f t="shared" si="0"/>
        <v>St</v>
      </c>
      <c r="C25" s="21"/>
      <c r="D25" s="21"/>
      <c r="E25" s="22"/>
      <c r="F25" s="22"/>
      <c r="G25" s="23">
        <f t="shared" si="1"/>
        <v>0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46345</v>
      </c>
      <c r="B26" s="20" t="str">
        <f t="shared" si="0"/>
        <v>Št</v>
      </c>
      <c r="C26" s="21"/>
      <c r="D26" s="21"/>
      <c r="E26" s="22"/>
      <c r="F26" s="22"/>
      <c r="G26" s="23">
        <f t="shared" si="1"/>
        <v>0</v>
      </c>
      <c r="H26" s="23">
        <f t="shared" si="2"/>
        <v>8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46346</v>
      </c>
      <c r="B27" s="20" t="str">
        <f t="shared" si="0"/>
        <v>Pi</v>
      </c>
      <c r="C27" s="21"/>
      <c r="D27" s="21"/>
      <c r="E27" s="22"/>
      <c r="F27" s="22"/>
      <c r="G27" s="23">
        <f t="shared" si="1"/>
        <v>0</v>
      </c>
      <c r="H27" s="23">
        <f t="shared" si="2"/>
        <v>8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46347</v>
      </c>
      <c r="B28" s="20" t="str">
        <f t="shared" si="0"/>
        <v>So</v>
      </c>
      <c r="C28" s="21"/>
      <c r="D28" s="21"/>
      <c r="E28" s="22"/>
      <c r="F28" s="22"/>
      <c r="G28" s="23">
        <f t="shared" si="1"/>
        <v>0</v>
      </c>
      <c r="H28" s="23">
        <f t="shared" si="2"/>
        <v>0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46348</v>
      </c>
      <c r="B29" s="20" t="str">
        <f t="shared" si="0"/>
        <v>Ne</v>
      </c>
      <c r="C29" s="21"/>
      <c r="D29" s="21"/>
      <c r="E29" s="22"/>
      <c r="F29" s="22"/>
      <c r="G29" s="23">
        <f t="shared" si="1"/>
        <v>0</v>
      </c>
      <c r="H29" s="23">
        <f t="shared" si="2"/>
        <v>0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46349</v>
      </c>
      <c r="B30" s="20" t="str">
        <f t="shared" si="0"/>
        <v>Po</v>
      </c>
      <c r="C30" s="21"/>
      <c r="D30" s="21"/>
      <c r="E30" s="22"/>
      <c r="F30" s="22"/>
      <c r="G30" s="23">
        <f t="shared" si="1"/>
        <v>0</v>
      </c>
      <c r="H30" s="23">
        <f t="shared" si="2"/>
        <v>8</v>
      </c>
      <c r="I30" s="23">
        <f t="shared" si="3"/>
        <v>0</v>
      </c>
      <c r="J30" s="24" t="str">
        <f t="shared" ca="1" si="4"/>
        <v/>
      </c>
      <c r="K30" s="9"/>
    </row>
    <row r="31" spans="1:11" x14ac:dyDescent="0.25">
      <c r="A31" s="19">
        <f>IF(24&lt;=DAY(DATE($B$4,$B$5+1,0)),DATE($B$4,$B$5,24),"")</f>
        <v>46350</v>
      </c>
      <c r="B31" s="20" t="str">
        <f t="shared" si="0"/>
        <v>Ut</v>
      </c>
      <c r="C31" s="21"/>
      <c r="D31" s="21"/>
      <c r="E31" s="22"/>
      <c r="F31" s="22"/>
      <c r="G31" s="23">
        <f t="shared" si="1"/>
        <v>0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46351</v>
      </c>
      <c r="B32" s="20" t="str">
        <f t="shared" si="0"/>
        <v>St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/>
      </c>
      <c r="K32" s="9"/>
    </row>
    <row r="33" spans="1:11" x14ac:dyDescent="0.25">
      <c r="A33" s="19">
        <f>IF(26&lt;=DAY(DATE($B$4,$B$5+1,0)),DATE($B$4,$B$5,26),"")</f>
        <v>46352</v>
      </c>
      <c r="B33" s="20" t="str">
        <f t="shared" si="0"/>
        <v>Št</v>
      </c>
      <c r="C33" s="21"/>
      <c r="D33" s="21"/>
      <c r="E33" s="22"/>
      <c r="F33" s="22"/>
      <c r="G33" s="23">
        <f t="shared" si="1"/>
        <v>0</v>
      </c>
      <c r="H33" s="23">
        <f t="shared" si="2"/>
        <v>8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46353</v>
      </c>
      <c r="B34" s="20" t="str">
        <f t="shared" si="0"/>
        <v>Pi</v>
      </c>
      <c r="C34" s="21"/>
      <c r="D34" s="21"/>
      <c r="E34" s="22"/>
      <c r="F34" s="22"/>
      <c r="G34" s="23">
        <f t="shared" si="1"/>
        <v>0</v>
      </c>
      <c r="H34" s="23">
        <f t="shared" si="2"/>
        <v>8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46354</v>
      </c>
      <c r="B35" s="20" t="str">
        <f t="shared" si="0"/>
        <v>So</v>
      </c>
      <c r="C35" s="21"/>
      <c r="D35" s="21"/>
      <c r="E35" s="22"/>
      <c r="F35" s="22"/>
      <c r="G35" s="23">
        <f t="shared" si="1"/>
        <v>0</v>
      </c>
      <c r="H35" s="23">
        <f t="shared" si="2"/>
        <v>0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46355</v>
      </c>
      <c r="B36" s="20" t="str">
        <f t="shared" si="0"/>
        <v>Ne</v>
      </c>
      <c r="C36" s="21"/>
      <c r="D36" s="21"/>
      <c r="E36" s="22"/>
      <c r="F36" s="22"/>
      <c r="G36" s="23">
        <f t="shared" si="1"/>
        <v>0</v>
      </c>
      <c r="H36" s="23">
        <f t="shared" si="2"/>
        <v>0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46356</v>
      </c>
      <c r="B37" s="20" t="str">
        <f t="shared" si="0"/>
        <v>Po</v>
      </c>
      <c r="C37" s="21"/>
      <c r="D37" s="21"/>
      <c r="E37" s="22"/>
      <c r="F37" s="22"/>
      <c r="G37" s="23">
        <f t="shared" si="1"/>
        <v>0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0</v>
      </c>
      <c r="G41" s="5" t="str">
        <f>IF(Nastavenia!$A$10="","",Nastavenia!$A$10)</f>
        <v>D</v>
      </c>
      <c r="H41" s="30" t="str">
        <f>IF(Nastavenia!$A$10="","",Nastavenia!$B$10)</f>
        <v>Dovolenka</v>
      </c>
      <c r="I41" s="31"/>
      <c r="J41" s="31"/>
      <c r="K41" s="27">
        <f>IF(Nastavenia!$A$10="","",COUNTIF($F$8:$F$38,Nastavenia!$A$10))</f>
        <v>0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168</v>
      </c>
      <c r="G42" s="5" t="str">
        <f>IF(Nastavenia!$A$11="","",Nastavenia!$A$11)</f>
        <v>PN</v>
      </c>
      <c r="H42" s="30" t="str">
        <f>IF(Nastavenia!$A$11="","",Nastavenia!$B$11)</f>
        <v>Práceneschopnosť</v>
      </c>
      <c r="I42" s="31"/>
      <c r="J42" s="31"/>
      <c r="K42" s="27">
        <f>IF(Nastavenia!$A$11="","",COUNTIF($F$8:$F$38,Nastavenia!$A$11))</f>
        <v>0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0</v>
      </c>
      <c r="G43" s="5" t="str">
        <f>IF(Nastavenia!$A$12="","",Nastavenia!$A$12)</f>
        <v>OČR</v>
      </c>
      <c r="H43" s="30" t="str">
        <f>IF(Nastavenia!$A$12="","",Nastavenia!$B$12)</f>
        <v>Ošetrovanie člena rodiny</v>
      </c>
      <c r="I43" s="31"/>
      <c r="J43" s="31"/>
      <c r="K43" s="27">
        <f>IF(Nastavenia!$A$12="","",COUNTIF($F$8:$F$38,Nastavenia!$A$12))</f>
        <v>0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-168</v>
      </c>
      <c r="G44" s="5" t="str">
        <f>IF(Nastavenia!$A$13="","",Nastavenia!$A$13)</f>
        <v>NV</v>
      </c>
      <c r="H44" s="30" t="str">
        <f>IF(Nastavenia!$A$13="","",Nastavenia!$B$13)</f>
        <v>Náhradné voľno</v>
      </c>
      <c r="I44" s="31"/>
      <c r="J44" s="31"/>
      <c r="K44" s="27">
        <f>IF(Nastavenia!$A$13="","",COUNTIF($F$8:$F$38,Nastavenia!$A$13))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0</v>
      </c>
      <c r="G45" s="5" t="str">
        <f>IF(Nastavenia!$A$14="","",Nastavenia!$A$14)</f>
        <v>SC</v>
      </c>
      <c r="H45" s="30" t="str">
        <f>IF(Nastavenia!$A$14="","",Nastavenia!$B$14)</f>
        <v>Služobná cesta</v>
      </c>
      <c r="I45" s="31"/>
      <c r="J45" s="31"/>
      <c r="K45" s="27">
        <f>IF(Nastavenia!$A$14="","",COUNTIF($F$8:$F$38,Nastavenia!$A$14))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0</v>
      </c>
      <c r="G46" s="5" t="str">
        <f>IF(Nastavenia!$A$15="","",Nastavenia!$A$15)</f>
        <v>HO</v>
      </c>
      <c r="H46" s="30" t="str">
        <f>IF(Nastavenia!$A$15="","",Nastavenia!$B$15)</f>
        <v>Home office</v>
      </c>
      <c r="I46" s="31"/>
      <c r="J46" s="31"/>
      <c r="K46" s="27">
        <f>IF(Nastavenia!$A$15="","",COUNTIF($F$8:$F$38,Nastavenia!$A$15))</f>
        <v>0</v>
      </c>
    </row>
    <row r="47" spans="1:11" x14ac:dyDescent="0.25">
      <c r="G47" s="5" t="str">
        <f>IF(Nastavenia!$A$16="","",Nastavenia!$A$16)</f>
        <v>NE</v>
      </c>
      <c r="H47" s="30" t="str">
        <f>IF(Nastavenia!$A$16="","",Nastavenia!$B$16)</f>
        <v>Neplatené voľno</v>
      </c>
      <c r="I47" s="31"/>
      <c r="J47" s="31"/>
      <c r="K47" s="27">
        <f>IF(Nastavenia!$A$16="","",COUNTIF($F$8:$F$38,Nastavenia!$A$16))</f>
        <v>0</v>
      </c>
    </row>
    <row r="48" spans="1:11" x14ac:dyDescent="0.25">
      <c r="G48" s="5" t="str">
        <f>IF(Nastavenia!$A$17="","",Nastavenia!$A$17)</f>
        <v/>
      </c>
      <c r="H48" s="30" t="str">
        <f>IF(Nastavenia!$A$17="","",Nastavenia!$B$17)</f>
        <v/>
      </c>
      <c r="I48" s="31"/>
      <c r="J48" s="31"/>
      <c r="K48" s="27" t="str">
        <f>IF(Nastavenia!$A$17="","",COUNTIF($F$8:$F$38,Nastavenia!$A$17))</f>
        <v/>
      </c>
    </row>
    <row r="49" spans="7:11" x14ac:dyDescent="0.25">
      <c r="G49" s="5" t="str">
        <f>IF(Nastavenia!$A$18="","",Nastavenia!$A$18)</f>
        <v/>
      </c>
      <c r="H49" s="30" t="str">
        <f>IF(Nastavenia!$A$18="","",Nastavenia!$B$18)</f>
        <v/>
      </c>
      <c r="I49" s="31"/>
      <c r="J49" s="31"/>
      <c r="K49" s="27" t="str">
        <f>IF(Nastavenia!$A$18="","",COUNTIF($F$8:$F$38,Nastavenia!$A$18))</f>
        <v/>
      </c>
    </row>
    <row r="50" spans="7:11" x14ac:dyDescent="0.25">
      <c r="G50" s="5" t="str">
        <f>IF(Nastavenia!$A$19="","",Nastavenia!$A$19)</f>
        <v/>
      </c>
      <c r="H50" s="30" t="str">
        <f>IF(Nastavenia!$A$19="","",Nastavenia!$B$19)</f>
        <v/>
      </c>
      <c r="I50" s="31"/>
      <c r="J50" s="31"/>
      <c r="K50" s="27" t="str">
        <f>IF(Nastavenia!$A$19="","",COUNTIF($F$8:$F$38,Nastavenia!$A$19))</f>
        <v/>
      </c>
    </row>
    <row r="51" spans="7:11" x14ac:dyDescent="0.25">
      <c r="J51" s="5" t="s">
        <v>24</v>
      </c>
      <c r="K51" s="29">
        <f>COUNTIF($F$8:$F$38,"?*")</f>
        <v>0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1" priority="1">
      <formula>AND($A8&lt;&gt;"",$H8=0)</formula>
    </cfRule>
  </conditionalFormatting>
  <dataValidations count="3">
    <dataValidation type="time" allowBlank="1" error="0:00 – 23:59" sqref="C8:D38" xr:uid="{00000000-0002-0000-0500-000000000000}">
      <formula1>0</formula1>
      <formula2>0.999988426</formula2>
    </dataValidation>
    <dataValidation type="whole" allowBlank="1" sqref="E8:E38" xr:uid="{00000000-0002-0000-0500-000001000000}">
      <formula1>0</formula1>
      <formula2>600</formula2>
    </dataValidation>
    <dataValidation type="list" allowBlank="1" sqref="F8:F38" xr:uid="{00000000-0002-0000-0500-000002000000}">
      <formula1>AbsenceCodes</formula1>
    </dataValidation>
  </dataValidations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1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 t="s">
        <v>79</v>
      </c>
      <c r="C3" s="31"/>
      <c r="D3" s="31"/>
    </row>
    <row r="4" spans="1:11" x14ac:dyDescent="0.25">
      <c r="A4" s="5" t="s">
        <v>2</v>
      </c>
      <c r="B4" s="34">
        <v>2026</v>
      </c>
      <c r="C4" s="31"/>
      <c r="D4" s="31"/>
    </row>
    <row r="5" spans="1:11" x14ac:dyDescent="0.25">
      <c r="A5" s="5" t="s">
        <v>3</v>
      </c>
      <c r="B5" s="34">
        <v>9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46266</v>
      </c>
      <c r="B8" s="20" t="str">
        <f t="shared" ref="B8:B38" si="0">IF(A8="","",CHOOSE(WEEKDAY(A8,2),"Po","Ut","St","Št","Pi","So","Ne"))</f>
        <v>Ut</v>
      </c>
      <c r="C8" s="21">
        <v>0.29166666666666669</v>
      </c>
      <c r="D8" s="21">
        <v>0.64583333333333337</v>
      </c>
      <c r="E8" s="22">
        <v>30</v>
      </c>
      <c r="F8" s="22"/>
      <c r="G8" s="23">
        <f t="shared" ref="G8:G38" si="1">MAX(0,IF(OR(C8="",D8=""),0,MOD(D8-C8,1)*24)-N(E8)/60)</f>
        <v>8</v>
      </c>
      <c r="H8" s="23">
        <f t="shared" ref="H8:H38" si="2">IF(A8="",0,IF(OR(WEEKDAY(A8,2)&gt;5,COUNTIF(Holidays,A8)&gt;0),0,$B$6))</f>
        <v>8</v>
      </c>
      <c r="I8" s="23">
        <f t="shared" ref="I8:I38" si="3">MAX(0,G8-H8)</f>
        <v>0</v>
      </c>
      <c r="J8" s="24" t="str">
        <f t="shared" ref="J8:J38" ca="1" si="4">IF(A8="","",IF(AND(C8&lt;&gt;"",D8=""),"Chýba odchod",IF(AND(C8="",D8&lt;&gt;""),"Chýba príchod",IF(AND(G8&gt;0,F8&lt;&gt;""),"Absencia aj práca",IF(AND(IF(OR(C8="",D8=""),0,MOD(D8-C8,1)*24)&gt;6,N(E8)&lt;SetBreak),"Krátka prestávka",IF(IF(OR(C8="",D8=""),0,MOD(D8-C8,1)*24)&gt;12,"Zmena &gt; 12 h",IF(AND(H8&gt;0,G8=0,F8="",A8&lt;TODAY()),"Prázdny pracovný deň","")))))))</f>
        <v/>
      </c>
      <c r="K8" s="9"/>
    </row>
    <row r="9" spans="1:11" x14ac:dyDescent="0.25">
      <c r="A9" s="19">
        <f>IF(2&lt;=DAY(DATE($B$4,$B$5+1,0)),DATE($B$4,$B$5,2),"")</f>
        <v>46267</v>
      </c>
      <c r="B9" s="20" t="str">
        <f t="shared" si="0"/>
        <v>St</v>
      </c>
      <c r="C9" s="21">
        <v>0.29166666666666669</v>
      </c>
      <c r="D9" s="21">
        <v>0.64583333333333337</v>
      </c>
      <c r="E9" s="22">
        <v>30</v>
      </c>
      <c r="F9" s="22"/>
      <c r="G9" s="23">
        <f t="shared" si="1"/>
        <v>8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46268</v>
      </c>
      <c r="B10" s="20" t="str">
        <f t="shared" si="0"/>
        <v>Št</v>
      </c>
      <c r="C10" s="21">
        <v>0.29166666666666669</v>
      </c>
      <c r="D10" s="21">
        <v>0.64583333333333337</v>
      </c>
      <c r="E10" s="22">
        <v>30</v>
      </c>
      <c r="F10" s="22"/>
      <c r="G10" s="23">
        <f t="shared" si="1"/>
        <v>8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46269</v>
      </c>
      <c r="B11" s="20" t="str">
        <f t="shared" si="0"/>
        <v>Pi</v>
      </c>
      <c r="C11" s="21">
        <v>0.2951388888888889</v>
      </c>
      <c r="D11" s="21">
        <v>0.75694444444444442</v>
      </c>
      <c r="E11" s="22">
        <v>30</v>
      </c>
      <c r="F11" s="22"/>
      <c r="G11" s="23">
        <f t="shared" si="1"/>
        <v>10.583333333333332</v>
      </c>
      <c r="H11" s="23">
        <f t="shared" si="2"/>
        <v>8</v>
      </c>
      <c r="I11" s="23">
        <f t="shared" si="3"/>
        <v>2.5833333333333321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46270</v>
      </c>
      <c r="B12" s="20" t="str">
        <f t="shared" si="0"/>
        <v>So</v>
      </c>
      <c r="C12" s="21"/>
      <c r="D12" s="21"/>
      <c r="E12" s="22"/>
      <c r="F12" s="22"/>
      <c r="G12" s="23">
        <f t="shared" si="1"/>
        <v>0</v>
      </c>
      <c r="H12" s="23">
        <f t="shared" si="2"/>
        <v>0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46271</v>
      </c>
      <c r="B13" s="20" t="str">
        <f t="shared" si="0"/>
        <v>Ne</v>
      </c>
      <c r="C13" s="21"/>
      <c r="D13" s="21"/>
      <c r="E13" s="22"/>
      <c r="F13" s="22"/>
      <c r="G13" s="23">
        <f t="shared" si="1"/>
        <v>0</v>
      </c>
      <c r="H13" s="23">
        <f t="shared" si="2"/>
        <v>0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46272</v>
      </c>
      <c r="B14" s="20" t="str">
        <f t="shared" si="0"/>
        <v>Po</v>
      </c>
      <c r="C14" s="21">
        <v>0.29166666666666669</v>
      </c>
      <c r="D14" s="21">
        <v>0.64583333333333337</v>
      </c>
      <c r="E14" s="22">
        <v>30</v>
      </c>
      <c r="F14" s="22"/>
      <c r="G14" s="23">
        <f t="shared" si="1"/>
        <v>8</v>
      </c>
      <c r="H14" s="23">
        <f t="shared" si="2"/>
        <v>8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46273</v>
      </c>
      <c r="B15" s="20" t="str">
        <f t="shared" si="0"/>
        <v>Ut</v>
      </c>
      <c r="C15" s="21">
        <v>0.28819444444444442</v>
      </c>
      <c r="D15" s="21"/>
      <c r="E15" s="22"/>
      <c r="F15" s="22"/>
      <c r="G15" s="23">
        <f t="shared" si="1"/>
        <v>0</v>
      </c>
      <c r="H15" s="23">
        <f t="shared" si="2"/>
        <v>8</v>
      </c>
      <c r="I15" s="23">
        <f t="shared" si="3"/>
        <v>0</v>
      </c>
      <c r="J15" s="24" t="str">
        <f t="shared" ca="1" si="4"/>
        <v>Chýba odchod</v>
      </c>
      <c r="K15" s="9"/>
    </row>
    <row r="16" spans="1:11" x14ac:dyDescent="0.25">
      <c r="A16" s="19">
        <f>IF(9&lt;=DAY(DATE($B$4,$B$5+1,0)),DATE($B$4,$B$5,9),"")</f>
        <v>46274</v>
      </c>
      <c r="B16" s="20" t="str">
        <f t="shared" si="0"/>
        <v>St</v>
      </c>
      <c r="C16" s="21">
        <v>0.29166666666666669</v>
      </c>
      <c r="D16" s="21">
        <v>0.64583333333333337</v>
      </c>
      <c r="E16" s="22">
        <v>30</v>
      </c>
      <c r="F16" s="22"/>
      <c r="G16" s="23">
        <f t="shared" si="1"/>
        <v>8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46275</v>
      </c>
      <c r="B17" s="20" t="str">
        <f t="shared" si="0"/>
        <v>Št</v>
      </c>
      <c r="C17" s="21">
        <v>0.29166666666666669</v>
      </c>
      <c r="D17" s="21">
        <v>0.625</v>
      </c>
      <c r="E17" s="22">
        <v>10</v>
      </c>
      <c r="F17" s="22"/>
      <c r="G17" s="23">
        <f t="shared" si="1"/>
        <v>7.833333333333333</v>
      </c>
      <c r="H17" s="23">
        <f t="shared" si="2"/>
        <v>8</v>
      </c>
      <c r="I17" s="23">
        <f t="shared" si="3"/>
        <v>0</v>
      </c>
      <c r="J17" s="24" t="str">
        <f t="shared" ca="1" si="4"/>
        <v>Krátka prestávka</v>
      </c>
      <c r="K17" s="9"/>
    </row>
    <row r="18" spans="1:11" x14ac:dyDescent="0.25">
      <c r="A18" s="19">
        <f>IF(11&lt;=DAY(DATE($B$4,$B$5+1,0)),DATE($B$4,$B$5,11),"")</f>
        <v>46276</v>
      </c>
      <c r="B18" s="20" t="str">
        <f t="shared" si="0"/>
        <v>Pi</v>
      </c>
      <c r="C18" s="21">
        <v>0.29166666666666669</v>
      </c>
      <c r="D18" s="21">
        <v>0.64583333333333337</v>
      </c>
      <c r="E18" s="22">
        <v>30</v>
      </c>
      <c r="F18" s="22"/>
      <c r="G18" s="23">
        <f t="shared" si="1"/>
        <v>8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46277</v>
      </c>
      <c r="B19" s="20" t="str">
        <f t="shared" si="0"/>
        <v>So</v>
      </c>
      <c r="C19" s="21"/>
      <c r="D19" s="21"/>
      <c r="E19" s="22"/>
      <c r="F19" s="22"/>
      <c r="G19" s="23">
        <f t="shared" si="1"/>
        <v>0</v>
      </c>
      <c r="H19" s="23">
        <f t="shared" si="2"/>
        <v>0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46278</v>
      </c>
      <c r="B20" s="20" t="str">
        <f t="shared" si="0"/>
        <v>Ne</v>
      </c>
      <c r="C20" s="21"/>
      <c r="D20" s="21"/>
      <c r="E20" s="22"/>
      <c r="F20" s="22"/>
      <c r="G20" s="23">
        <f t="shared" si="1"/>
        <v>0</v>
      </c>
      <c r="H20" s="23">
        <f t="shared" si="2"/>
        <v>0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46279</v>
      </c>
      <c r="B21" s="20" t="str">
        <f t="shared" si="0"/>
        <v>Po</v>
      </c>
      <c r="C21" s="21"/>
      <c r="D21" s="21"/>
      <c r="E21" s="22"/>
      <c r="F21" s="22" t="s">
        <v>43</v>
      </c>
      <c r="G21" s="23">
        <f t="shared" si="1"/>
        <v>0</v>
      </c>
      <c r="H21" s="23">
        <f t="shared" si="2"/>
        <v>8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46280</v>
      </c>
      <c r="B22" s="20" t="str">
        <f t="shared" si="0"/>
        <v>Ut</v>
      </c>
      <c r="C22" s="21"/>
      <c r="D22" s="21"/>
      <c r="E22" s="22"/>
      <c r="F22" s="22" t="s">
        <v>43</v>
      </c>
      <c r="G22" s="23">
        <f t="shared" si="1"/>
        <v>0</v>
      </c>
      <c r="H22" s="23">
        <f t="shared" si="2"/>
        <v>8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46281</v>
      </c>
      <c r="B23" s="20" t="str">
        <f t="shared" si="0"/>
        <v>St</v>
      </c>
      <c r="C23" s="21"/>
      <c r="D23" s="21"/>
      <c r="E23" s="22"/>
      <c r="F23" s="22" t="s">
        <v>43</v>
      </c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46282</v>
      </c>
      <c r="B24" s="20" t="str">
        <f t="shared" si="0"/>
        <v>Št</v>
      </c>
      <c r="C24" s="21">
        <v>0.29166666666666669</v>
      </c>
      <c r="D24" s="21">
        <v>0.64583333333333337</v>
      </c>
      <c r="E24" s="22">
        <v>30</v>
      </c>
      <c r="F24" s="22"/>
      <c r="G24" s="23">
        <f t="shared" si="1"/>
        <v>8</v>
      </c>
      <c r="H24" s="23">
        <f t="shared" si="2"/>
        <v>8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46283</v>
      </c>
      <c r="B25" s="20" t="str">
        <f t="shared" si="0"/>
        <v>Pi</v>
      </c>
      <c r="C25" s="21">
        <v>0.29166666666666669</v>
      </c>
      <c r="D25" s="21">
        <v>0.64583333333333337</v>
      </c>
      <c r="E25" s="22">
        <v>30</v>
      </c>
      <c r="F25" s="22"/>
      <c r="G25" s="23">
        <f t="shared" si="1"/>
        <v>8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46284</v>
      </c>
      <c r="B26" s="20" t="str">
        <f t="shared" si="0"/>
        <v>So</v>
      </c>
      <c r="C26" s="21"/>
      <c r="D26" s="21"/>
      <c r="E26" s="22"/>
      <c r="F26" s="22"/>
      <c r="G26" s="23">
        <f t="shared" si="1"/>
        <v>0</v>
      </c>
      <c r="H26" s="23">
        <f t="shared" si="2"/>
        <v>0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46285</v>
      </c>
      <c r="B27" s="20" t="str">
        <f t="shared" si="0"/>
        <v>Ne</v>
      </c>
      <c r="C27" s="21"/>
      <c r="D27" s="21"/>
      <c r="E27" s="22"/>
      <c r="F27" s="22"/>
      <c r="G27" s="23">
        <f t="shared" si="1"/>
        <v>0</v>
      </c>
      <c r="H27" s="23">
        <f t="shared" si="2"/>
        <v>0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46286</v>
      </c>
      <c r="B28" s="20" t="str">
        <f t="shared" si="0"/>
        <v>Po</v>
      </c>
      <c r="C28" s="21">
        <v>0.29166666666666669</v>
      </c>
      <c r="D28" s="21">
        <v>0.64583333333333337</v>
      </c>
      <c r="E28" s="22">
        <v>30</v>
      </c>
      <c r="F28" s="22"/>
      <c r="G28" s="23">
        <f t="shared" si="1"/>
        <v>8</v>
      </c>
      <c r="H28" s="23">
        <f t="shared" si="2"/>
        <v>8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46287</v>
      </c>
      <c r="B29" s="20" t="str">
        <f t="shared" si="0"/>
        <v>Ut</v>
      </c>
      <c r="C29" s="21"/>
      <c r="D29" s="21"/>
      <c r="E29" s="22"/>
      <c r="F29" s="22" t="s">
        <v>45</v>
      </c>
      <c r="G29" s="23">
        <f t="shared" si="1"/>
        <v>0</v>
      </c>
      <c r="H29" s="23">
        <f t="shared" si="2"/>
        <v>8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46288</v>
      </c>
      <c r="B30" s="20" t="str">
        <f t="shared" si="0"/>
        <v>St</v>
      </c>
      <c r="C30" s="21">
        <v>0.27083333333333331</v>
      </c>
      <c r="D30" s="21">
        <v>0.8125</v>
      </c>
      <c r="E30" s="22">
        <v>30</v>
      </c>
      <c r="F30" s="22"/>
      <c r="G30" s="23">
        <f t="shared" si="1"/>
        <v>12.500000000000002</v>
      </c>
      <c r="H30" s="23">
        <f t="shared" si="2"/>
        <v>8</v>
      </c>
      <c r="I30" s="23">
        <f t="shared" si="3"/>
        <v>4.5000000000000018</v>
      </c>
      <c r="J30" s="24" t="str">
        <f t="shared" ca="1" si="4"/>
        <v>Zmena &gt; 12 h</v>
      </c>
      <c r="K30" s="9"/>
    </row>
    <row r="31" spans="1:11" x14ac:dyDescent="0.25">
      <c r="A31" s="19">
        <f>IF(24&lt;=DAY(DATE($B$4,$B$5+1,0)),DATE($B$4,$B$5,24),"")</f>
        <v>46289</v>
      </c>
      <c r="B31" s="20" t="str">
        <f t="shared" si="0"/>
        <v>Št</v>
      </c>
      <c r="C31" s="21">
        <v>0.91666666666666663</v>
      </c>
      <c r="D31" s="21">
        <v>0.25</v>
      </c>
      <c r="E31" s="22">
        <v>30</v>
      </c>
      <c r="F31" s="22"/>
      <c r="G31" s="23">
        <f t="shared" si="1"/>
        <v>7.5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46290</v>
      </c>
      <c r="B32" s="20" t="str">
        <f t="shared" si="0"/>
        <v>Pi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>Prázdny pracovný deň</v>
      </c>
      <c r="K32" s="9"/>
    </row>
    <row r="33" spans="1:11" x14ac:dyDescent="0.25">
      <c r="A33" s="19">
        <f>IF(26&lt;=DAY(DATE($B$4,$B$5+1,0)),DATE($B$4,$B$5,26),"")</f>
        <v>46291</v>
      </c>
      <c r="B33" s="20" t="str">
        <f t="shared" si="0"/>
        <v>So</v>
      </c>
      <c r="C33" s="21"/>
      <c r="D33" s="21"/>
      <c r="E33" s="22"/>
      <c r="F33" s="22"/>
      <c r="G33" s="23">
        <f t="shared" si="1"/>
        <v>0</v>
      </c>
      <c r="H33" s="23">
        <f t="shared" si="2"/>
        <v>0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46292</v>
      </c>
      <c r="B34" s="20" t="str">
        <f t="shared" si="0"/>
        <v>Ne</v>
      </c>
      <c r="C34" s="21"/>
      <c r="D34" s="21"/>
      <c r="E34" s="22"/>
      <c r="F34" s="22"/>
      <c r="G34" s="23">
        <f t="shared" si="1"/>
        <v>0</v>
      </c>
      <c r="H34" s="23">
        <f t="shared" si="2"/>
        <v>0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46293</v>
      </c>
      <c r="B35" s="20" t="str">
        <f t="shared" si="0"/>
        <v>Po</v>
      </c>
      <c r="C35" s="21">
        <v>0.29166666666666669</v>
      </c>
      <c r="D35" s="21">
        <v>0.64583333333333337</v>
      </c>
      <c r="E35" s="22">
        <v>30</v>
      </c>
      <c r="F35" s="22"/>
      <c r="G35" s="23">
        <f t="shared" si="1"/>
        <v>8</v>
      </c>
      <c r="H35" s="23">
        <f t="shared" si="2"/>
        <v>8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46294</v>
      </c>
      <c r="B36" s="20" t="str">
        <f t="shared" si="0"/>
        <v>Ut</v>
      </c>
      <c r="C36" s="21">
        <v>0.29166666666666669</v>
      </c>
      <c r="D36" s="21">
        <v>0.64583333333333337</v>
      </c>
      <c r="E36" s="22">
        <v>30</v>
      </c>
      <c r="F36" s="22"/>
      <c r="G36" s="23">
        <f t="shared" si="1"/>
        <v>8</v>
      </c>
      <c r="H36" s="23">
        <f t="shared" si="2"/>
        <v>8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46295</v>
      </c>
      <c r="B37" s="20" t="str">
        <f t="shared" si="0"/>
        <v>St</v>
      </c>
      <c r="C37" s="21">
        <v>0.29166666666666669</v>
      </c>
      <c r="D37" s="21">
        <v>0.64583333333333337</v>
      </c>
      <c r="E37" s="22">
        <v>30</v>
      </c>
      <c r="F37" s="22"/>
      <c r="G37" s="23">
        <f t="shared" si="1"/>
        <v>8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134.41666666666666</v>
      </c>
      <c r="G41" s="5" t="str">
        <f>IF(Nastavenia!$A$10="","",Nastavenia!$A$10)</f>
        <v>D</v>
      </c>
      <c r="H41" s="30" t="str">
        <f>IF(Nastavenia!$A$10="","",Nastavenia!$B$10)</f>
        <v>Dovolenka</v>
      </c>
      <c r="I41" s="31"/>
      <c r="J41" s="31"/>
      <c r="K41" s="27">
        <f>IF(Nastavenia!$A$10="","",COUNTIF($F$8:$F$38,Nastavenia!$A$10))</f>
        <v>3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176</v>
      </c>
      <c r="G42" s="5" t="str">
        <f>IF(Nastavenia!$A$11="","",Nastavenia!$A$11)</f>
        <v>PN</v>
      </c>
      <c r="H42" s="30" t="str">
        <f>IF(Nastavenia!$A$11="","",Nastavenia!$B$11)</f>
        <v>Práceneschopnosť</v>
      </c>
      <c r="I42" s="31"/>
      <c r="J42" s="31"/>
      <c r="K42" s="27">
        <f>IF(Nastavenia!$A$11="","",COUNTIF($F$8:$F$38,Nastavenia!$A$11))</f>
        <v>1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7.0833333333333339</v>
      </c>
      <c r="G43" s="5" t="str">
        <f>IF(Nastavenia!$A$12="","",Nastavenia!$A$12)</f>
        <v>OČR</v>
      </c>
      <c r="H43" s="30" t="str">
        <f>IF(Nastavenia!$A$12="","",Nastavenia!$B$12)</f>
        <v>Ošetrovanie člena rodiny</v>
      </c>
      <c r="I43" s="31"/>
      <c r="J43" s="31"/>
      <c r="K43" s="27">
        <f>IF(Nastavenia!$A$12="","",COUNTIF($F$8:$F$38,Nastavenia!$A$12))</f>
        <v>0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-9.5833333333333428</v>
      </c>
      <c r="G44" s="5" t="str">
        <f>IF(Nastavenia!$A$13="","",Nastavenia!$A$13)</f>
        <v>NV</v>
      </c>
      <c r="H44" s="30" t="str">
        <f>IF(Nastavenia!$A$13="","",Nastavenia!$B$13)</f>
        <v>Náhradné voľno</v>
      </c>
      <c r="I44" s="31"/>
      <c r="J44" s="31"/>
      <c r="K44" s="27">
        <f>IF(Nastavenia!$A$13="","",COUNTIF($F$8:$F$38,Nastavenia!$A$13))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16</v>
      </c>
      <c r="G45" s="5" t="str">
        <f>IF(Nastavenia!$A$14="","",Nastavenia!$A$14)</f>
        <v>SC</v>
      </c>
      <c r="H45" s="30" t="str">
        <f>IF(Nastavenia!$A$14="","",Nastavenia!$B$14)</f>
        <v>Služobná cesta</v>
      </c>
      <c r="I45" s="31"/>
      <c r="J45" s="31"/>
      <c r="K45" s="27">
        <f>IF(Nastavenia!$A$14="","",COUNTIF($F$8:$F$38,Nastavenia!$A$14))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4</v>
      </c>
      <c r="G46" s="5" t="str">
        <f>IF(Nastavenia!$A$15="","",Nastavenia!$A$15)</f>
        <v>HO</v>
      </c>
      <c r="H46" s="30" t="str">
        <f>IF(Nastavenia!$A$15="","",Nastavenia!$B$15)</f>
        <v>Home office</v>
      </c>
      <c r="I46" s="31"/>
      <c r="J46" s="31"/>
      <c r="K46" s="27">
        <f>IF(Nastavenia!$A$15="","",COUNTIF($F$8:$F$38,Nastavenia!$A$15))</f>
        <v>0</v>
      </c>
    </row>
    <row r="47" spans="1:11" x14ac:dyDescent="0.25">
      <c r="G47" s="5" t="str">
        <f>IF(Nastavenia!$A$16="","",Nastavenia!$A$16)</f>
        <v>NE</v>
      </c>
      <c r="H47" s="30" t="str">
        <f>IF(Nastavenia!$A$16="","",Nastavenia!$B$16)</f>
        <v>Neplatené voľno</v>
      </c>
      <c r="I47" s="31"/>
      <c r="J47" s="31"/>
      <c r="K47" s="27">
        <f>IF(Nastavenia!$A$16="","",COUNTIF($F$8:$F$38,Nastavenia!$A$16))</f>
        <v>0</v>
      </c>
    </row>
    <row r="48" spans="1:11" x14ac:dyDescent="0.25">
      <c r="G48" s="5" t="str">
        <f>IF(Nastavenia!$A$17="","",Nastavenia!$A$17)</f>
        <v/>
      </c>
      <c r="H48" s="30" t="str">
        <f>IF(Nastavenia!$A$17="","",Nastavenia!$B$17)</f>
        <v/>
      </c>
      <c r="I48" s="31"/>
      <c r="J48" s="31"/>
      <c r="K48" s="27" t="str">
        <f>IF(Nastavenia!$A$17="","",COUNTIF($F$8:$F$38,Nastavenia!$A$17))</f>
        <v/>
      </c>
    </row>
    <row r="49" spans="7:11" x14ac:dyDescent="0.25">
      <c r="G49" s="5" t="str">
        <f>IF(Nastavenia!$A$18="","",Nastavenia!$A$18)</f>
        <v/>
      </c>
      <c r="H49" s="30" t="str">
        <f>IF(Nastavenia!$A$18="","",Nastavenia!$B$18)</f>
        <v/>
      </c>
      <c r="I49" s="31"/>
      <c r="J49" s="31"/>
      <c r="K49" s="27" t="str">
        <f>IF(Nastavenia!$A$18="","",COUNTIF($F$8:$F$38,Nastavenia!$A$18))</f>
        <v/>
      </c>
    </row>
    <row r="50" spans="7:11" x14ac:dyDescent="0.25">
      <c r="G50" s="5" t="str">
        <f>IF(Nastavenia!$A$19="","",Nastavenia!$A$19)</f>
        <v/>
      </c>
      <c r="H50" s="30" t="str">
        <f>IF(Nastavenia!$A$19="","",Nastavenia!$B$19)</f>
        <v/>
      </c>
      <c r="I50" s="31"/>
      <c r="J50" s="31"/>
      <c r="K50" s="27" t="str">
        <f>IF(Nastavenia!$A$19="","",COUNTIF($F$8:$F$38,Nastavenia!$A$19))</f>
        <v/>
      </c>
    </row>
    <row r="51" spans="7:11" x14ac:dyDescent="0.25">
      <c r="J51" s="5" t="s">
        <v>24</v>
      </c>
      <c r="K51" s="29">
        <f>COUNTIF($F$8:$F$38,"?*")</f>
        <v>4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0" priority="1">
      <formula>AND($A8&lt;&gt;"",$H8=0)</formula>
    </cfRule>
  </conditionalFormatting>
  <dataValidations count="3">
    <dataValidation type="time" allowBlank="1" error="0:00 – 23:59" sqref="C8:D38" xr:uid="{00000000-0002-0000-0600-000000000000}">
      <formula1>0</formula1>
      <formula2>0.999988426</formula2>
    </dataValidation>
    <dataValidation type="whole" allowBlank="1" sqref="E8:E38" xr:uid="{00000000-0002-0000-0600-000001000000}">
      <formula1>0</formula1>
      <formula2>600</formula2>
    </dataValidation>
    <dataValidation type="list" allowBlank="1" sqref="F8:F38" xr:uid="{00000000-0002-0000-0600-000002000000}">
      <formula1>AbsenceCodes</formula1>
    </dataValidation>
  </dataValidation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Návod</vt:lpstr>
      <vt:lpstr>Nastavenia</vt:lpstr>
      <vt:lpstr>Súhrn</vt:lpstr>
      <vt:lpstr>Zamestnanec 1</vt:lpstr>
      <vt:lpstr>Zamestnanec 2</vt:lpstr>
      <vt:lpstr>Zamestnanec 3</vt:lpstr>
      <vt:lpstr>Ukážka</vt:lpstr>
      <vt:lpstr>AbsenceCodes</vt:lpstr>
      <vt:lpstr>Holidays</vt:lpstr>
      <vt:lpstr>Ukážka!Print_Titles</vt:lpstr>
      <vt:lpstr>'Zamestnanec 1'!Print_Titles</vt:lpstr>
      <vt:lpstr>'Zamestnanec 2'!Print_Titles</vt:lpstr>
      <vt:lpstr>'Zamestnanec 3'!Print_Titles</vt:lpstr>
      <vt:lpstr>SetBreak</vt:lpstr>
      <vt:lpstr>SetHours</vt:lpstr>
      <vt:lpstr>SetMonth</vt:lpstr>
      <vt:lpstr>SetYear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QR</dc:creator>
  <cp:lastModifiedBy>Fresh QR</cp:lastModifiedBy>
  <dcterms:created xsi:type="dcterms:W3CDTF">2026-10-26T16:23:37Z</dcterms:created>
  <dcterms:modified xsi:type="dcterms:W3CDTF">2026-10-26T16:23:44Z</dcterms:modified>
  <dc:title>Mesačná evidencia dochádzky – Fresh QR</dc:title>
  <dc:language>sk-SK</dc:language>
</cp:coreProperties>
</file>